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5" yWindow="2145" windowWidth="6420" windowHeight="6465" activeTab="0"/>
  </bookViews>
  <sheets>
    <sheet name="Instructiuni" sheetId="1" r:id="rId1"/>
    <sheet name="Total" sheetId="2" r:id="rId2"/>
    <sheet name="Dec" sheetId="3" r:id="rId3"/>
    <sheet name="Nov" sheetId="4" r:id="rId4"/>
    <sheet name="Oct" sheetId="5" r:id="rId5"/>
    <sheet name="Sep" sheetId="6" r:id="rId6"/>
    <sheet name="Aug" sheetId="7" r:id="rId7"/>
    <sheet name="Iul" sheetId="8" r:id="rId8"/>
    <sheet name="Iun" sheetId="9" r:id="rId9"/>
    <sheet name="Mai" sheetId="10" r:id="rId10"/>
    <sheet name="Apr" sheetId="11" r:id="rId11"/>
    <sheet name="Mar" sheetId="12" r:id="rId12"/>
    <sheet name="Feb" sheetId="13" r:id="rId13"/>
    <sheet name="Ian" sheetId="14" r:id="rId14"/>
    <sheet name="Pers" sheetId="15" r:id="rId15"/>
    <sheet name="Dependenti" sheetId="16" r:id="rId16"/>
    <sheet name="Date" sheetId="17" r:id="rId17"/>
  </sheets>
  <definedNames>
    <definedName name="_xlnm._FilterDatabase" localSheetId="10" hidden="1">'Apr'!$A$1:$R$27</definedName>
    <definedName name="_xlnm._FilterDatabase" localSheetId="6" hidden="1">'Aug'!$A$1:$R$27</definedName>
    <definedName name="_xlnm._FilterDatabase" localSheetId="2" hidden="1">'Dec'!$A$1:$R$27</definedName>
    <definedName name="_xlnm._FilterDatabase" localSheetId="15" hidden="1">'Dependenti'!$A$1:$H$7</definedName>
    <definedName name="_xlnm._FilterDatabase" localSheetId="12" hidden="1">'Feb'!$A$1:$R$27</definedName>
    <definedName name="_xlnm._FilterDatabase" localSheetId="13" hidden="1">'Ian'!$A$1:$R$27</definedName>
    <definedName name="_xlnm._FilterDatabase" localSheetId="7" hidden="1">'Iul'!$A$1:$R$27</definedName>
    <definedName name="_xlnm._FilterDatabase" localSheetId="8" hidden="1">'Iun'!$A$1:$R$27</definedName>
    <definedName name="_xlnm._FilterDatabase" localSheetId="9" hidden="1">'Mai'!$A$1:$R$27</definedName>
    <definedName name="_xlnm._FilterDatabase" localSheetId="11" hidden="1">'Mar'!$A$1:$R$27</definedName>
    <definedName name="_xlnm._FilterDatabase" localSheetId="3" hidden="1">'Nov'!$A$1:$R$27</definedName>
    <definedName name="_xlnm._FilterDatabase" localSheetId="4" hidden="1">'Oct'!$A$1:$R$27</definedName>
    <definedName name="_xlnm._FilterDatabase" localSheetId="14" hidden="1">'Pers'!$A$1:$I$27</definedName>
    <definedName name="_xlnm._FilterDatabase" localSheetId="5" hidden="1">'Sep'!$A$1:$R$27</definedName>
    <definedName name="_xlnm._FilterDatabase" localSheetId="1" hidden="1">'Total'!$A$1:$R$51</definedName>
  </definedNames>
  <calcPr fullCalcOnLoad="1"/>
</workbook>
</file>

<file path=xl/sharedStrings.xml><?xml version="1.0" encoding="utf-8"?>
<sst xmlns="http://schemas.openxmlformats.org/spreadsheetml/2006/main" count="864" uniqueCount="198">
  <si>
    <t>Somaj</t>
  </si>
  <si>
    <t>Salariu</t>
  </si>
  <si>
    <t>Impozit</t>
  </si>
  <si>
    <t>C.A.S.</t>
  </si>
  <si>
    <t xml:space="preserve"> </t>
  </si>
  <si>
    <t>N</t>
  </si>
  <si>
    <t>ORDINE DE PLATA</t>
  </si>
  <si>
    <t>Beneficiar</t>
  </si>
  <si>
    <t>1. Impozit salarii</t>
  </si>
  <si>
    <t>BNR-SMB</t>
  </si>
  <si>
    <t>Septembrie</t>
  </si>
  <si>
    <t>Octombrie</t>
  </si>
  <si>
    <t>Noiembrie</t>
  </si>
  <si>
    <t>Decembrie</t>
  </si>
  <si>
    <t>Februarie</t>
  </si>
  <si>
    <t>Martie</t>
  </si>
  <si>
    <t>Aprilie</t>
  </si>
  <si>
    <t>Mai</t>
  </si>
  <si>
    <t>Iunie</t>
  </si>
  <si>
    <t>Banca :</t>
  </si>
  <si>
    <t>Cod Fiscal :</t>
  </si>
  <si>
    <t>Firma</t>
  </si>
  <si>
    <t>Sanatate</t>
  </si>
  <si>
    <t>Salariat</t>
  </si>
  <si>
    <t>Acc.Mca.</t>
  </si>
  <si>
    <t>Obligatii:</t>
  </si>
  <si>
    <t>Ianuarie</t>
  </si>
  <si>
    <t>Iulie</t>
  </si>
  <si>
    <t>August</t>
  </si>
  <si>
    <t>Nume</t>
  </si>
  <si>
    <t>Prenume</t>
  </si>
  <si>
    <t>CNP</t>
  </si>
  <si>
    <t>Dependenti</t>
  </si>
  <si>
    <t>S</t>
  </si>
  <si>
    <t>Cont (ROL&amp;USD) :</t>
  </si>
  <si>
    <t>TOTAL</t>
  </si>
  <si>
    <t>NUME</t>
  </si>
  <si>
    <t>Trez.Sect.4/ITMB</t>
  </si>
  <si>
    <t>ITMB</t>
  </si>
  <si>
    <t>3. Fd.somaj 1 %</t>
  </si>
  <si>
    <t>4. Asig.soc.san.7%</t>
  </si>
  <si>
    <t>5. Asig.soc.san.6,5%</t>
  </si>
  <si>
    <t>6. Fd.accidente mca.0,5%</t>
  </si>
  <si>
    <t>8. CAS 9,50 %</t>
  </si>
  <si>
    <t>10. Salariu net salariati</t>
  </si>
  <si>
    <t>2. Fd.somaj 3 %</t>
  </si>
  <si>
    <t>7. CAS 22 %</t>
  </si>
  <si>
    <t>28.10.06.01.1590643</t>
  </si>
  <si>
    <t>28.10.06.02.1590643</t>
  </si>
  <si>
    <t>26.12.16.01.1590643</t>
  </si>
  <si>
    <t>26.12.16.02.1590643</t>
  </si>
  <si>
    <t>22.09.04.02.1590643</t>
  </si>
  <si>
    <t>22.09.04.03.1590643</t>
  </si>
  <si>
    <t>9. Comision ITMB 0,75 %</t>
  </si>
  <si>
    <t>PRENUME</t>
  </si>
  <si>
    <t>Salariu Brut</t>
  </si>
  <si>
    <t>C</t>
  </si>
  <si>
    <t>G</t>
  </si>
  <si>
    <t>Prenume dependent</t>
  </si>
  <si>
    <t>Numar dependenti</t>
  </si>
  <si>
    <t>Nume       dependent</t>
  </si>
  <si>
    <t>CNP           titular</t>
  </si>
  <si>
    <t>Nume                 titular</t>
  </si>
  <si>
    <t>Prenume          titular</t>
  </si>
  <si>
    <t>Comentarii</t>
  </si>
  <si>
    <t>P</t>
  </si>
  <si>
    <t>Salariu mediu brut pe economie:</t>
  </si>
  <si>
    <t>Salariu minim pe economie:</t>
  </si>
  <si>
    <t>Numar de salarii pentru calculul C.A.S.:</t>
  </si>
  <si>
    <t>=ROUNDUP(IF(J28&lt;=10000000, 2500000+N29*1000000, IF(J28&lt;30000000,(2500000+N29*1000000)*(1-(J28-10000000)/20000000), 0))/100000,0) *100000</t>
  </si>
  <si>
    <t>J28 = venit brut</t>
  </si>
  <si>
    <t>N29 = nr pers in intretinere</t>
  </si>
  <si>
    <t>Functia</t>
  </si>
  <si>
    <t>A</t>
  </si>
  <si>
    <t>B</t>
  </si>
  <si>
    <t>D</t>
  </si>
  <si>
    <t>E</t>
  </si>
  <si>
    <t>a</t>
  </si>
  <si>
    <t>b</t>
  </si>
  <si>
    <t>c</t>
  </si>
  <si>
    <t>d</t>
  </si>
  <si>
    <t>e</t>
  </si>
  <si>
    <t>F</t>
  </si>
  <si>
    <t>H</t>
  </si>
  <si>
    <t>I</t>
  </si>
  <si>
    <t>J</t>
  </si>
  <si>
    <t>K</t>
  </si>
  <si>
    <t>L</t>
  </si>
  <si>
    <t>M</t>
  </si>
  <si>
    <t>O</t>
  </si>
  <si>
    <t>Q</t>
  </si>
  <si>
    <t>R</t>
  </si>
  <si>
    <t>T</t>
  </si>
  <si>
    <t>U</t>
  </si>
  <si>
    <t>V</t>
  </si>
  <si>
    <t>W</t>
  </si>
  <si>
    <t>X</t>
  </si>
  <si>
    <t>Y</t>
  </si>
  <si>
    <t>Z</t>
  </si>
  <si>
    <t>f</t>
  </si>
  <si>
    <t>g</t>
  </si>
  <si>
    <t>h</t>
  </si>
  <si>
    <t>j</t>
  </si>
  <si>
    <t>k</t>
  </si>
  <si>
    <t>l</t>
  </si>
  <si>
    <t>m</t>
  </si>
  <si>
    <t>n</t>
  </si>
  <si>
    <t>o</t>
  </si>
  <si>
    <t>p</t>
  </si>
  <si>
    <t>q</t>
  </si>
  <si>
    <t>r</t>
  </si>
  <si>
    <t>s</t>
  </si>
  <si>
    <t>t</t>
  </si>
  <si>
    <t>u</t>
  </si>
  <si>
    <t>v</t>
  </si>
  <si>
    <t>w</t>
  </si>
  <si>
    <t>x</t>
  </si>
  <si>
    <t>y</t>
  </si>
  <si>
    <t>z</t>
  </si>
  <si>
    <t>ee</t>
  </si>
  <si>
    <t>dd</t>
  </si>
  <si>
    <t>qq</t>
  </si>
  <si>
    <t>ii</t>
  </si>
  <si>
    <t>ll</t>
  </si>
  <si>
    <t>FUNCTIA</t>
  </si>
  <si>
    <t>Ceva</t>
  </si>
  <si>
    <t>Mare Sef</t>
  </si>
  <si>
    <t>Nr.OP</t>
  </si>
  <si>
    <t>3612800</t>
  </si>
  <si>
    <t>TOTAL Obligatii</t>
  </si>
  <si>
    <t>TOTAL GENERAL</t>
  </si>
  <si>
    <t>SALARIU BRUT</t>
  </si>
  <si>
    <t>Somaj 1%</t>
  </si>
  <si>
    <t>C.A.S. 9.50%</t>
  </si>
  <si>
    <t>Asig.Sanat. 6.5%</t>
  </si>
  <si>
    <t>Venit Net</t>
  </si>
  <si>
    <t>Deduceri pers.baza</t>
  </si>
  <si>
    <t>Baza de calcul</t>
  </si>
  <si>
    <t>SALARIU NET</t>
  </si>
  <si>
    <t>C.A.S. 22%</t>
  </si>
  <si>
    <t>Asig.Sanat 7%</t>
  </si>
  <si>
    <t>Somaj 3%</t>
  </si>
  <si>
    <t>Accidente munca %</t>
  </si>
  <si>
    <t>RO</t>
  </si>
  <si>
    <t>Trez.Sect.</t>
  </si>
  <si>
    <t>Shef</t>
  </si>
  <si>
    <t>Shefutz</t>
  </si>
  <si>
    <t>Shefuletz</t>
  </si>
  <si>
    <t>Cod cont</t>
  </si>
  <si>
    <t>Cont Beneficiar</t>
  </si>
  <si>
    <t>Banca Beneficiar</t>
  </si>
  <si>
    <t>Suma</t>
  </si>
  <si>
    <t>Departament</t>
  </si>
  <si>
    <t>DEPARTAMENT</t>
  </si>
  <si>
    <t>pers.</t>
  </si>
  <si>
    <t>Cumulat de la inceputul anului</t>
  </si>
  <si>
    <t>Norma (ore/zi)</t>
  </si>
  <si>
    <t>CE CONTINE FISIERUL</t>
  </si>
  <si>
    <t>Contine un numar de 17 foi de calcul, dupa cum urmeaza (de la stinga la dreapta) :</t>
  </si>
  <si>
    <r>
      <t xml:space="preserve">- </t>
    </r>
    <r>
      <rPr>
        <b/>
        <sz val="10"/>
        <rFont val="Arial"/>
        <family val="2"/>
      </rPr>
      <t>Instructiuni</t>
    </r>
    <r>
      <rPr>
        <sz val="10"/>
        <rFont val="Arial"/>
        <family val="0"/>
      </rPr>
      <t xml:space="preserve"> (aceasta foaie care va va deprinde cu modul de utilizare a fisierului);</t>
    </r>
  </si>
  <si>
    <r>
      <t xml:space="preserve">- </t>
    </r>
    <r>
      <rPr>
        <b/>
        <sz val="10"/>
        <rFont val="Arial"/>
        <family val="2"/>
      </rPr>
      <t>Dec, Nov, …, Feb, Ian</t>
    </r>
    <r>
      <rPr>
        <sz val="10"/>
        <rFont val="Arial"/>
        <family val="0"/>
      </rPr>
      <t xml:space="preserve"> : formularele de calcul pentru fiecare luna in parte;</t>
    </r>
  </si>
  <si>
    <r>
      <t xml:space="preserve">- </t>
    </r>
    <r>
      <rPr>
        <b/>
        <sz val="10"/>
        <rFont val="Arial"/>
        <family val="2"/>
      </rPr>
      <t>Total</t>
    </r>
    <r>
      <rPr>
        <sz val="10"/>
        <rFont val="Arial"/>
        <family val="0"/>
      </rPr>
      <t xml:space="preserve"> : aici se insumeaza toate lunile calculate de la inceputul anului pina la data ultimei luni calculate;</t>
    </r>
  </si>
  <si>
    <r>
      <t xml:space="preserve">- </t>
    </r>
    <r>
      <rPr>
        <b/>
        <sz val="10"/>
        <rFont val="Arial"/>
        <family val="2"/>
      </rPr>
      <t>Pers</t>
    </r>
    <r>
      <rPr>
        <sz val="10"/>
        <rFont val="Arial"/>
        <family val="0"/>
      </rPr>
      <t xml:space="preserve"> : date despre personal;</t>
    </r>
  </si>
  <si>
    <r>
      <t xml:space="preserve">- </t>
    </r>
    <r>
      <rPr>
        <b/>
        <sz val="10"/>
        <rFont val="Arial"/>
        <family val="2"/>
      </rPr>
      <t>Dependenti</t>
    </r>
    <r>
      <rPr>
        <sz val="10"/>
        <rFont val="Arial"/>
        <family val="0"/>
      </rPr>
      <t xml:space="preserve"> : date despre persoanele aflate in intretinerea salariatilor;</t>
    </r>
  </si>
  <si>
    <r>
      <t xml:space="preserve">- </t>
    </r>
    <r>
      <rPr>
        <b/>
        <sz val="10"/>
        <rFont val="Arial"/>
        <family val="2"/>
      </rPr>
      <t>Date</t>
    </r>
    <r>
      <rPr>
        <sz val="10"/>
        <rFont val="Arial"/>
        <family val="0"/>
      </rPr>
      <t xml:space="preserve"> : aici se regasesc parametrii de lucru precum procentele darilor, salariul mediu, salariul minim.</t>
    </r>
  </si>
  <si>
    <t>999999</t>
  </si>
  <si>
    <t xml:space="preserve">OP </t>
  </si>
  <si>
    <t>CUM SE LUCREAZA</t>
  </si>
  <si>
    <t>Pentru foile de lucru "Total", "Pers", Dependenti" si "Date" am stabilit urmatoarele reguli de lucru, pentru a nu fi supusi greselii :</t>
  </si>
  <si>
    <t xml:space="preserve">     - ce este scris pe fond gri se actualizeaza de cite ori este nevoie: date despre noi salariati, despre persoane in intretinere, data calcularii salariilor;</t>
  </si>
  <si>
    <t xml:space="preserve">     - ce este scris pe fond bleu (sau turcoaz ca nu ma pricep prea bine) se actualizeaza o singura data pe an (teoretic): procente dari catre stat, conturi la banci, beneficiari, etc.;</t>
  </si>
  <si>
    <t xml:space="preserve">     - ce este scris pe fond vernil este bine sa fie lasat in pace pentru ca reprezinta, in general, rezultatul unor calcule sau functii iar modificari aduce aici deregleaza tot fisierul</t>
  </si>
  <si>
    <t xml:space="preserve">          REGULI GENERALE (vizuale)</t>
  </si>
  <si>
    <r>
      <t>In foaia "</t>
    </r>
    <r>
      <rPr>
        <b/>
        <sz val="10"/>
        <rFont val="Arial"/>
        <family val="2"/>
      </rPr>
      <t>Total</t>
    </r>
    <r>
      <rPr>
        <sz val="10"/>
        <rFont val="Arial"/>
        <family val="0"/>
      </rPr>
      <t>" completati pe fondul bleu (sau turcoaz ca nu ma pricep prea bine dupa cum v-am spus) - lasati capul de tabel in pace, chiar daca are aceeasi culoare - datele referitoare la beneficiarul platilor (darilor): Cont, Cod cont, Banca, Beneficiar. (Doar daca vreti sa apara in foaia fiecarei luni, altfel nu va obliga nimeni).</t>
    </r>
  </si>
  <si>
    <t>Data</t>
  </si>
  <si>
    <t>Calculat</t>
  </si>
  <si>
    <t>Luna</t>
  </si>
  <si>
    <r>
      <t>In foaia "</t>
    </r>
    <r>
      <rPr>
        <b/>
        <sz val="10"/>
        <rFont val="Arial"/>
        <family val="2"/>
      </rPr>
      <t>Date</t>
    </r>
    <r>
      <rPr>
        <sz val="10"/>
        <rFont val="Arial"/>
        <family val="0"/>
      </rPr>
      <t>" aveti posibilitatea sa modificati procentele darilor, salariul mediu pe economie, salariul minim pe economie (bineinteles tot pe fond bleu sau turcoaz, cum preferati.</t>
    </r>
  </si>
  <si>
    <r>
      <t>In foaia "</t>
    </r>
    <r>
      <rPr>
        <b/>
        <sz val="10"/>
        <rFont val="Arial"/>
        <family val="2"/>
      </rPr>
      <t>Pers</t>
    </r>
    <r>
      <rPr>
        <sz val="10"/>
        <rFont val="Arial"/>
        <family val="0"/>
      </rPr>
      <t>" sunt datele personale ale angajatilor. Eu am introdus deja 50 de inregistrari/sabloane cu formulele aferente, 26 cu date, 24 goale. Scrieti peste sablon (pe fond gri) ce aveti nevoie. Sfatul meu este sa nu stergeti restul inregistrarilor pentru ca nu veti sti niciodata cind apar angajati noi.</t>
    </r>
  </si>
  <si>
    <t>CNP  dependent</t>
  </si>
  <si>
    <r>
      <t>In foaia "</t>
    </r>
    <r>
      <rPr>
        <b/>
        <sz val="10"/>
        <rFont val="Arial"/>
        <family val="2"/>
      </rPr>
      <t>Dependenti</t>
    </r>
    <r>
      <rPr>
        <sz val="10"/>
        <rFont val="Arial"/>
        <family val="0"/>
      </rPr>
      <t>" sunt datele celor pentru care angajatii primesc deduceri. Dupa cum probabil ca ati invatat deja, datele se introduc numai in zona gri. Si aici exista 50 de sabloane pre-incarcate.</t>
    </r>
  </si>
  <si>
    <r>
      <t xml:space="preserve">Din acest moment puteti porni la treaba. Ce trebuie facut ? In </t>
    </r>
    <r>
      <rPr>
        <b/>
        <sz val="10"/>
        <rFont val="Arial"/>
        <family val="2"/>
      </rPr>
      <t>foaia "Date"</t>
    </r>
    <r>
      <rPr>
        <sz val="10"/>
        <rFont val="Arial"/>
        <family val="0"/>
      </rPr>
      <t xml:space="preserve">, in </t>
    </r>
    <r>
      <rPr>
        <u val="single"/>
        <sz val="10"/>
        <rFont val="Arial"/>
        <family val="2"/>
      </rPr>
      <t>coloana C</t>
    </r>
    <r>
      <rPr>
        <sz val="10"/>
        <rFont val="Arial"/>
        <family val="0"/>
      </rPr>
      <t xml:space="preserve">, care se numeste "Calculat", pe rindul corespunzator lunii pentru care doriti sa se execute calculul, </t>
    </r>
    <r>
      <rPr>
        <b/>
        <sz val="10"/>
        <rFont val="Arial"/>
        <family val="2"/>
      </rPr>
      <t>modificati pe 0 (zero) in 1 (unu)</t>
    </r>
    <r>
      <rPr>
        <sz val="10"/>
        <rFont val="Arial"/>
        <family val="0"/>
      </rPr>
      <t xml:space="preserve">. De asemenea, va recomand ca pe acelasi rind sa completati si </t>
    </r>
    <r>
      <rPr>
        <u val="single"/>
        <sz val="10"/>
        <rFont val="Arial"/>
        <family val="2"/>
      </rPr>
      <t>coloana D</t>
    </r>
    <r>
      <rPr>
        <sz val="10"/>
        <rFont val="Arial"/>
        <family val="0"/>
      </rPr>
      <t>, "Data". In acest moment, in foaia lunii respective veti gasi calculele facute si centralizatorul completat.</t>
    </r>
  </si>
  <si>
    <t>Dupa cum veti putea observa navigind prin foile fisierului, foaia "Total" insumeaza toate lunila calculate pina la data respectiva.</t>
  </si>
  <si>
    <t xml:space="preserve">          PRIMII PASI (obligatorii)</t>
  </si>
  <si>
    <t xml:space="preserve">          LA LUCRU (daca aveti chef)</t>
  </si>
  <si>
    <t xml:space="preserve">          CE SE INTIMPLA DACA …</t>
  </si>
  <si>
    <t>1. In timpul anului intra salariati noi ? Se procedeaza ca pentru setarea initiala a programului - adica introducerea de noi angajati. De acum persoana va apare in toate lunile, inclusiv in "Total", si din aceasta cauza trebuie sa aveti grije sa mergeti in toate foile lunilor precedente angajarii persoanei si sa ii treceti 0 (zero) in coloana E, "Salariu Brut" (ex.: angajat in martie, ii fac 0 in Ian si Feb). Acesta este scenariul pentru varianta in care va ajung cele 50 de sabloane predefinite. Daca nu va ajung, mergeti in "Pers", selectati ultimul rind,faceti click-dreapta si alegeti "Copy" pe ultima inregistrare apoi selectati primul rind liber, click-dreapta si "Paste". Pentru foile "Ian" la "Dec" si "Total" selectati rindul ultimului angajat, click-dreapta, "Copy", selectati primul rind vernil de dedesupt (deasupra rindului de total), click-dreapta si "Insert copied cells".</t>
  </si>
  <si>
    <t>2. In timpul anului ies salariati ? Intrucit persoana apare (si va aparea in continuare) in toate lunile, trebuie sa aveti grije sa mergeti in toate foile lunilor urmatoare iesirii persoanei si sa ii treceti 0 (zero) in coloana E, "Salariu Brut" (ex.: iesire in octombrie, ii fac 0 in Nov si Dec).</t>
  </si>
  <si>
    <t>3. Cum se face 0 (zero) in coloana  "Salariu Brut": pur si simplu se tasteaza 0 dar se pierde formula din celula. Eu as recomanda sa va pozitionati pe celula respectiva, retineti suma din ea, afasati tasta F2 si la sfirsitul formulei existente tastati: - (minus) suma respectiva. Asa este mai elegant.</t>
  </si>
  <si>
    <t xml:space="preserve">          CUM SA FAC</t>
  </si>
  <si>
    <t>In foaia fiecarei luni, inclusiv "Total", va pozitionati pe celula A1 ("Nume"), apasati pe sagetica mica si neagra (drop-down list), din lista ce se deruleaza, selectati "(Custom)", se deschide fereastra "Custom Auto Filter" unde, in partea stinga, prin apasarea pe sagetica mica si neagra, selectati "does not equal" iar in dreapta, tot prin apasarea pe sagetica mica si neagra, selectati 0 (zero), apoi "OK". In tabel vor ramine numai inregistrarile care au nume. (Jucati-va putin cu aceasta facilitate sa vedeti ce utila este pentru a face diverse filtrari). Dar ce faceti in cazul lunilor de dupa iesirea unor salariati sau inaintea intrarii altora, cind ei apar cu numele in tabel dar salariul este 0 ?</t>
  </si>
  <si>
    <t>Procedam ca in cazul precedent, numai ca acum selectam sagetica mica si neagra din coloana E, "Salariu Brut", filtrarea facindu-se identic (tot diferit de 0).</t>
  </si>
  <si>
    <t>Acum, eu am predefinit 50 de sabloane pentru angajati, in toate lunile/statele, inclusiv in "Total", vor aparea 50 de linii ocupate, multe chiar cu 0 (zero). Cum scapam de ele?</t>
  </si>
  <si>
    <t xml:space="preserve">          DACA AVETI NEVOIE DE LAMURIRI SUPLIMENTARE : </t>
  </si>
  <si>
    <t>E-mail la adresele:</t>
  </si>
  <si>
    <t>- tips_excel@yahoo.com</t>
  </si>
  <si>
    <t>- dumipaul@yahoo.com</t>
  </si>
  <si>
    <t>SUCCES SI SPOR LA TREABA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</si>
</sst>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0.0000"/>
    <numFmt numFmtId="175" formatCode="0.000"/>
    <numFmt numFmtId="176" formatCode="0.0"/>
    <numFmt numFmtId="177" formatCode="#,##0.0"/>
    <numFmt numFmtId="178" formatCode="mm/dd/yy"/>
    <numFmt numFmtId="179" formatCode="_(* #,##0_);_(* \(#,##0\);_(* &quot;-&quot;??_);_(@_)"/>
  </numFmts>
  <fonts count="13">
    <font>
      <sz val="10"/>
      <name val="Arial"/>
      <family val="0"/>
    </font>
    <font>
      <b/>
      <sz val="10"/>
      <name val="Arial"/>
      <family val="0"/>
    </font>
    <font>
      <i/>
      <sz val="10"/>
      <name val="Arial"/>
      <family val="0"/>
    </font>
    <font>
      <b/>
      <i/>
      <sz val="10"/>
      <name val="Arial"/>
      <family val="0"/>
    </font>
    <font>
      <b/>
      <sz val="8"/>
      <name val="Arial Narrow Special G1"/>
      <family val="2"/>
    </font>
    <font>
      <sz val="9"/>
      <name val="Arial Narrow Special G1"/>
      <family val="2"/>
    </font>
    <font>
      <b/>
      <sz val="9"/>
      <name val="Arial Narrow Special G1"/>
      <family val="2"/>
    </font>
    <font>
      <b/>
      <sz val="8"/>
      <name val="Arial"/>
      <family val="2"/>
    </font>
    <font>
      <sz val="8"/>
      <name val="Arial"/>
      <family val="2"/>
    </font>
    <font>
      <sz val="8"/>
      <name val="Tahoma"/>
      <family val="2"/>
    </font>
    <font>
      <u val="single"/>
      <sz val="10"/>
      <name val="Arial"/>
      <family val="2"/>
    </font>
    <font>
      <b/>
      <sz val="10"/>
      <color indexed="10"/>
      <name val="Arial"/>
      <family val="2"/>
    </font>
    <font>
      <b/>
      <sz val="10"/>
      <color indexed="12"/>
      <name val="Arial"/>
      <family val="2"/>
    </font>
  </fonts>
  <fills count="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s>
  <borders count="14">
    <border>
      <left/>
      <right/>
      <top/>
      <bottom/>
      <diagonal/>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dashed"/>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5" fillId="0" borderId="0" xfId="0" applyFont="1" applyAlignment="1">
      <alignment/>
    </xf>
    <xf numFmtId="0" fontId="5" fillId="0" borderId="0" xfId="0" applyFont="1" applyAlignment="1">
      <alignment horizontal="center"/>
    </xf>
    <xf numFmtId="1" fontId="5" fillId="0" borderId="0" xfId="0" applyNumberFormat="1" applyFont="1" applyAlignment="1">
      <alignment horizontal="center"/>
    </xf>
    <xf numFmtId="4" fontId="7" fillId="0" borderId="0" xfId="0" applyNumberFormat="1" applyFont="1" applyBorder="1" applyAlignment="1">
      <alignment/>
    </xf>
    <xf numFmtId="0" fontId="8" fillId="0" borderId="0" xfId="0" applyFont="1" applyBorder="1" applyAlignment="1">
      <alignment/>
    </xf>
    <xf numFmtId="0" fontId="8" fillId="0" borderId="0" xfId="0" applyFont="1" applyAlignment="1">
      <alignment/>
    </xf>
    <xf numFmtId="178" fontId="8" fillId="0" borderId="0" xfId="0" applyNumberFormat="1" applyFont="1" applyBorder="1" applyAlignment="1">
      <alignment horizontal="center"/>
    </xf>
    <xf numFmtId="178" fontId="8" fillId="0" borderId="0" xfId="0" applyNumberFormat="1" applyFont="1" applyBorder="1" applyAlignment="1" quotePrefix="1">
      <alignment horizontal="center"/>
    </xf>
    <xf numFmtId="0" fontId="7" fillId="0" borderId="0" xfId="0" applyFont="1" applyAlignment="1">
      <alignment horizontal="center"/>
    </xf>
    <xf numFmtId="2" fontId="7" fillId="0" borderId="0" xfId="0" applyNumberFormat="1" applyFont="1" applyAlignment="1">
      <alignment horizontal="center"/>
    </xf>
    <xf numFmtId="2" fontId="8" fillId="0" borderId="0" xfId="0" applyNumberFormat="1" applyFont="1" applyAlignment="1">
      <alignment/>
    </xf>
    <xf numFmtId="0" fontId="8" fillId="2" borderId="1" xfId="0" applyFont="1" applyFill="1" applyBorder="1" applyAlignment="1">
      <alignment/>
    </xf>
    <xf numFmtId="0" fontId="7" fillId="2" borderId="2" xfId="0" applyFont="1" applyFill="1" applyBorder="1" applyAlignment="1">
      <alignment/>
    </xf>
    <xf numFmtId="0" fontId="0" fillId="0" borderId="0" xfId="0" applyAlignment="1">
      <alignment wrapText="1"/>
    </xf>
    <xf numFmtId="0" fontId="0" fillId="0" borderId="0" xfId="0" applyAlignment="1">
      <alignment/>
    </xf>
    <xf numFmtId="3" fontId="7" fillId="0" borderId="2" xfId="0" applyNumberFormat="1" applyFont="1" applyFill="1" applyBorder="1" applyAlignment="1">
      <alignment vertical="center"/>
    </xf>
    <xf numFmtId="4" fontId="7" fillId="3" borderId="3" xfId="0" applyNumberFormat="1" applyFont="1" applyFill="1" applyBorder="1" applyAlignment="1">
      <alignment vertical="center"/>
    </xf>
    <xf numFmtId="2" fontId="8" fillId="0" borderId="0" xfId="0" applyNumberFormat="1" applyFont="1" applyBorder="1" applyAlignment="1">
      <alignment vertical="center"/>
    </xf>
    <xf numFmtId="0" fontId="8" fillId="0" borderId="1" xfId="0" applyFont="1" applyBorder="1" applyAlignment="1">
      <alignment vertical="center"/>
    </xf>
    <xf numFmtId="0" fontId="7" fillId="0" borderId="1" xfId="0" applyFont="1" applyBorder="1" applyAlignment="1">
      <alignment horizontal="centerContinuous" vertical="center"/>
    </xf>
    <xf numFmtId="0" fontId="8" fillId="0" borderId="0" xfId="0" applyFont="1" applyAlignment="1">
      <alignment vertical="center"/>
    </xf>
    <xf numFmtId="4" fontId="7" fillId="0" borderId="0" xfId="0" applyNumberFormat="1" applyFont="1" applyBorder="1" applyAlignment="1">
      <alignment vertical="center"/>
    </xf>
    <xf numFmtId="0" fontId="7" fillId="4" borderId="4" xfId="0" applyFont="1" applyFill="1" applyBorder="1" applyAlignment="1">
      <alignment vertical="center"/>
    </xf>
    <xf numFmtId="3" fontId="8" fillId="0" borderId="5" xfId="0" applyNumberFormat="1" applyFont="1" applyBorder="1" applyAlignment="1">
      <alignment vertical="center"/>
    </xf>
    <xf numFmtId="3" fontId="8" fillId="0" borderId="1" xfId="0" applyNumberFormat="1" applyFont="1" applyBorder="1" applyAlignment="1">
      <alignment vertical="center"/>
    </xf>
    <xf numFmtId="3" fontId="8" fillId="0" borderId="2" xfId="0" applyNumberFormat="1" applyFont="1" applyFill="1" applyBorder="1" applyAlignment="1">
      <alignment vertical="center"/>
    </xf>
    <xf numFmtId="3" fontId="7" fillId="0" borderId="5" xfId="0" applyNumberFormat="1" applyFont="1" applyFill="1" applyBorder="1" applyAlignment="1">
      <alignment vertical="center"/>
    </xf>
    <xf numFmtId="3" fontId="8" fillId="0" borderId="6" xfId="0" applyNumberFormat="1" applyFont="1" applyBorder="1" applyAlignment="1">
      <alignment vertical="center"/>
    </xf>
    <xf numFmtId="0" fontId="7" fillId="3" borderId="7" xfId="0" applyFont="1" applyFill="1" applyBorder="1" applyAlignment="1">
      <alignment vertical="center"/>
    </xf>
    <xf numFmtId="4" fontId="7" fillId="3" borderId="3" xfId="0" applyNumberFormat="1" applyFont="1" applyFill="1" applyBorder="1" applyAlignment="1" quotePrefix="1">
      <alignment horizontal="center" vertical="center"/>
    </xf>
    <xf numFmtId="0" fontId="7" fillId="3" borderId="4" xfId="0" applyFont="1" applyFill="1" applyBorder="1" applyAlignment="1">
      <alignment vertical="center"/>
    </xf>
    <xf numFmtId="2" fontId="8" fillId="0" borderId="8" xfId="0" applyNumberFormat="1" applyFont="1" applyBorder="1" applyAlignment="1">
      <alignment vertical="center"/>
    </xf>
    <xf numFmtId="0" fontId="7" fillId="0" borderId="2" xfId="0" applyFont="1" applyBorder="1" applyAlignment="1">
      <alignment vertical="center"/>
    </xf>
    <xf numFmtId="0" fontId="7" fillId="0" borderId="1" xfId="0" applyFont="1" applyBorder="1" applyAlignment="1">
      <alignment vertical="center"/>
    </xf>
    <xf numFmtId="14" fontId="7" fillId="0" borderId="1" xfId="0" applyNumberFormat="1" applyFont="1" applyBorder="1" applyAlignment="1" quotePrefix="1">
      <alignment horizontal="centerContinuous" vertical="center"/>
    </xf>
    <xf numFmtId="3" fontId="7" fillId="0" borderId="1" xfId="0" applyNumberFormat="1" applyFont="1" applyBorder="1" applyAlignment="1">
      <alignment horizontal="center" vertical="center"/>
    </xf>
    <xf numFmtId="0" fontId="8" fillId="0" borderId="2" xfId="0" applyFont="1" applyBorder="1" applyAlignment="1">
      <alignment vertical="center"/>
    </xf>
    <xf numFmtId="3" fontId="7" fillId="0" borderId="6" xfId="0" applyNumberFormat="1" applyFont="1" applyBorder="1" applyAlignment="1">
      <alignment vertical="center"/>
    </xf>
    <xf numFmtId="2" fontId="8" fillId="0" borderId="0" xfId="0" applyNumberFormat="1" applyFont="1" applyAlignment="1">
      <alignment vertical="center"/>
    </xf>
    <xf numFmtId="4" fontId="8"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3" fontId="7" fillId="0" borderId="0" xfId="0" applyNumberFormat="1" applyFont="1" applyAlignment="1">
      <alignment vertical="center"/>
    </xf>
    <xf numFmtId="3" fontId="4" fillId="3" borderId="9" xfId="0" applyNumberFormat="1" applyFont="1" applyFill="1" applyBorder="1" applyAlignment="1">
      <alignment vertical="center"/>
    </xf>
    <xf numFmtId="0" fontId="7" fillId="3" borderId="4" xfId="0" applyNumberFormat="1" applyFont="1" applyFill="1" applyBorder="1" applyAlignment="1">
      <alignment horizontal="center" vertical="center"/>
    </xf>
    <xf numFmtId="3" fontId="8" fillId="0" borderId="0" xfId="0" applyNumberFormat="1" applyFont="1" applyAlignment="1">
      <alignment vertical="center"/>
    </xf>
    <xf numFmtId="3" fontId="8" fillId="0" borderId="10" xfId="0" applyNumberFormat="1" applyFont="1" applyBorder="1" applyAlignment="1">
      <alignment vertical="center"/>
    </xf>
    <xf numFmtId="3" fontId="8" fillId="0" borderId="9" xfId="0" applyNumberFormat="1" applyFont="1" applyBorder="1" applyAlignment="1">
      <alignment vertical="center"/>
    </xf>
    <xf numFmtId="3" fontId="7" fillId="0" borderId="4" xfId="0" applyNumberFormat="1" applyFont="1" applyFill="1" applyBorder="1" applyAlignment="1">
      <alignment vertical="center"/>
    </xf>
    <xf numFmtId="3" fontId="8" fillId="0" borderId="4" xfId="0" applyNumberFormat="1" applyFont="1" applyFill="1" applyBorder="1" applyAlignment="1">
      <alignment horizontal="center" vertical="center"/>
    </xf>
    <xf numFmtId="3" fontId="8" fillId="0" borderId="11" xfId="0" applyNumberFormat="1" applyFont="1" applyBorder="1" applyAlignment="1">
      <alignment vertical="center"/>
    </xf>
    <xf numFmtId="3" fontId="8" fillId="0" borderId="4" xfId="0" applyNumberFormat="1" applyFont="1" applyFill="1" applyBorder="1" applyAlignment="1">
      <alignment vertical="center"/>
    </xf>
    <xf numFmtId="3" fontId="7" fillId="0" borderId="9" xfId="0" applyNumberFormat="1" applyFont="1" applyFill="1" applyBorder="1" applyAlignment="1">
      <alignment vertical="center"/>
    </xf>
    <xf numFmtId="3" fontId="8" fillId="0" borderId="12" xfId="0" applyNumberFormat="1" applyFont="1" applyBorder="1" applyAlignment="1">
      <alignment vertical="center"/>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Continuous" vertical="center" wrapText="1"/>
    </xf>
    <xf numFmtId="0" fontId="7" fillId="5" borderId="5" xfId="0" applyFont="1" applyFill="1" applyBorder="1" applyAlignment="1">
      <alignment horizontal="centerContinuous" vertical="center" wrapText="1"/>
    </xf>
    <xf numFmtId="0" fontId="7" fillId="5" borderId="6" xfId="0" applyFont="1" applyFill="1" applyBorder="1" applyAlignment="1">
      <alignment horizontal="centerContinuous" vertical="center" wrapText="1"/>
    </xf>
    <xf numFmtId="0" fontId="7" fillId="5" borderId="1" xfId="0" applyFont="1" applyFill="1" applyBorder="1" applyAlignment="1">
      <alignment horizontal="centerContinuous" vertical="center" wrapText="1"/>
    </xf>
    <xf numFmtId="0" fontId="7" fillId="5" borderId="5" xfId="0" applyFont="1" applyFill="1" applyBorder="1" applyAlignment="1">
      <alignment horizontal="center" vertical="center"/>
    </xf>
    <xf numFmtId="3" fontId="7" fillId="3" borderId="9" xfId="0" applyNumberFormat="1" applyFont="1" applyFill="1" applyBorder="1" applyAlignment="1" quotePrefix="1">
      <alignment horizontal="center" vertical="center"/>
    </xf>
    <xf numFmtId="1"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3" fontId="8" fillId="0" borderId="3" xfId="0" applyNumberFormat="1" applyFont="1" applyBorder="1" applyAlignment="1">
      <alignment vertical="center" wrapText="1"/>
    </xf>
    <xf numFmtId="3" fontId="7" fillId="3" borderId="9" xfId="0" applyNumberFormat="1"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right" vertical="center"/>
    </xf>
    <xf numFmtId="0" fontId="7" fillId="4" borderId="4" xfId="0" applyFont="1" applyFill="1" applyBorder="1" applyAlignment="1">
      <alignment horizontal="center" vertical="center"/>
    </xf>
    <xf numFmtId="0" fontId="8"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NumberFormat="1" applyFont="1" applyFill="1" applyBorder="1" applyAlignment="1">
      <alignment horizontal="center" vertical="center"/>
    </xf>
    <xf numFmtId="0" fontId="0" fillId="0" borderId="0" xfId="0" applyAlignment="1" quotePrefix="1">
      <alignment/>
    </xf>
    <xf numFmtId="0" fontId="5" fillId="3" borderId="5" xfId="0" applyFont="1" applyFill="1" applyBorder="1" applyAlignment="1">
      <alignment horizontal="center"/>
    </xf>
    <xf numFmtId="3" fontId="5" fillId="3" borderId="5" xfId="0" applyNumberFormat="1" applyFont="1" applyFill="1" applyBorder="1" applyAlignment="1">
      <alignment/>
    </xf>
    <xf numFmtId="0" fontId="7" fillId="3" borderId="5" xfId="0" applyFont="1" applyFill="1" applyBorder="1" applyAlignment="1">
      <alignment/>
    </xf>
    <xf numFmtId="0" fontId="8" fillId="3" borderId="5" xfId="0" applyFont="1" applyFill="1" applyBorder="1" applyAlignment="1">
      <alignment horizontal="center"/>
    </xf>
    <xf numFmtId="0" fontId="7" fillId="2" borderId="1" xfId="0" applyFont="1" applyFill="1" applyBorder="1" applyAlignment="1">
      <alignment/>
    </xf>
    <xf numFmtId="0" fontId="7" fillId="2" borderId="6" xfId="0" applyFont="1" applyFill="1" applyBorder="1" applyAlignment="1">
      <alignment horizontal="right"/>
    </xf>
    <xf numFmtId="0" fontId="7" fillId="2" borderId="1" xfId="0" applyFont="1" applyFill="1" applyBorder="1" applyAlignment="1" quotePrefix="1">
      <alignment/>
    </xf>
    <xf numFmtId="0" fontId="7" fillId="2" borderId="6" xfId="0" applyFont="1" applyFill="1" applyBorder="1" applyAlignment="1" quotePrefix="1">
      <alignment horizontal="right"/>
    </xf>
    <xf numFmtId="0" fontId="7" fillId="2" borderId="5" xfId="0" applyFont="1" applyFill="1" applyBorder="1" applyAlignment="1">
      <alignment/>
    </xf>
    <xf numFmtId="0" fontId="7" fillId="2" borderId="5" xfId="0" applyFont="1" applyFill="1" applyBorder="1" applyAlignment="1">
      <alignment horizontal="center"/>
    </xf>
    <xf numFmtId="2" fontId="7" fillId="2" borderId="5" xfId="0" applyNumberFormat="1" applyFont="1" applyFill="1" applyBorder="1" applyAlignment="1">
      <alignment horizontal="center"/>
    </xf>
    <xf numFmtId="0" fontId="7" fillId="3" borderId="5" xfId="0" applyFont="1" applyFill="1" applyBorder="1" applyAlignment="1">
      <alignment/>
    </xf>
    <xf numFmtId="3" fontId="8" fillId="6" borderId="5" xfId="0" applyNumberFormat="1" applyFont="1" applyFill="1" applyBorder="1" applyAlignment="1">
      <alignment horizontal="center"/>
    </xf>
    <xf numFmtId="178" fontId="8" fillId="6" borderId="5" xfId="0" applyNumberFormat="1" applyFont="1" applyFill="1" applyBorder="1" applyAlignment="1">
      <alignment horizontal="center"/>
    </xf>
    <xf numFmtId="178" fontId="8" fillId="6" borderId="5" xfId="0" applyNumberFormat="1" applyFont="1" applyFill="1" applyBorder="1" applyAlignment="1" quotePrefix="1">
      <alignment horizontal="center"/>
    </xf>
    <xf numFmtId="4" fontId="7" fillId="5" borderId="5" xfId="0" applyNumberFormat="1" applyFont="1" applyFill="1" applyBorder="1" applyAlignment="1">
      <alignment horizontal="center"/>
    </xf>
    <xf numFmtId="0" fontId="7" fillId="5" borderId="5" xfId="0" applyFont="1" applyFill="1" applyBorder="1" applyAlignment="1">
      <alignment horizontal="center"/>
    </xf>
    <xf numFmtId="2" fontId="7" fillId="5" borderId="5" xfId="0" applyNumberFormat="1" applyFont="1" applyFill="1" applyBorder="1" applyAlignment="1" quotePrefix="1">
      <alignment horizontal="center"/>
    </xf>
    <xf numFmtId="3" fontId="7" fillId="5" borderId="5" xfId="0" applyNumberFormat="1" applyFont="1" applyFill="1" applyBorder="1" applyAlignment="1">
      <alignment/>
    </xf>
    <xf numFmtId="0" fontId="5" fillId="6" borderId="5" xfId="0" applyFont="1" applyFill="1" applyBorder="1" applyAlignment="1">
      <alignment/>
    </xf>
    <xf numFmtId="1" fontId="5" fillId="6" borderId="5" xfId="0" applyNumberFormat="1" applyFont="1" applyFill="1" applyBorder="1" applyAlignment="1">
      <alignment horizontal="center"/>
    </xf>
    <xf numFmtId="3" fontId="5" fillId="3" borderId="5" xfId="0" applyNumberFormat="1" applyFont="1" applyFill="1" applyBorder="1" applyAlignment="1">
      <alignment horizontal="center"/>
    </xf>
    <xf numFmtId="0" fontId="5" fillId="6" borderId="5" xfId="0" applyFont="1" applyFill="1" applyBorder="1" applyAlignment="1">
      <alignment horizontal="center"/>
    </xf>
    <xf numFmtId="3" fontId="5" fillId="6" borderId="5" xfId="0" applyNumberFormat="1" applyFont="1" applyFill="1" applyBorder="1" applyAlignment="1">
      <alignment/>
    </xf>
    <xf numFmtId="0" fontId="8" fillId="0" borderId="4" xfId="0" applyFont="1" applyBorder="1" applyAlignment="1">
      <alignment vertical="center"/>
    </xf>
    <xf numFmtId="0" fontId="7" fillId="0" borderId="11"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3" fontId="7" fillId="0" borderId="12" xfId="0" applyNumberFormat="1" applyFont="1" applyBorder="1" applyAlignment="1">
      <alignment vertical="center"/>
    </xf>
    <xf numFmtId="0" fontId="8" fillId="0" borderId="1" xfId="0" applyFont="1" applyBorder="1" applyAlignment="1">
      <alignment horizontal="centerContinuous" vertical="center"/>
    </xf>
    <xf numFmtId="0" fontId="8" fillId="0" borderId="1" xfId="0" applyFont="1" applyBorder="1" applyAlignment="1" quotePrefix="1">
      <alignment vertical="center"/>
    </xf>
    <xf numFmtId="0" fontId="8" fillId="0" borderId="1" xfId="0" applyNumberFormat="1" applyFont="1" applyBorder="1" applyAlignment="1" quotePrefix="1">
      <alignment vertical="center"/>
    </xf>
    <xf numFmtId="0" fontId="8" fillId="5" borderId="1" xfId="0" applyFont="1" applyFill="1" applyBorder="1" applyAlignment="1" quotePrefix="1">
      <alignment vertical="center"/>
    </xf>
    <xf numFmtId="0" fontId="8" fillId="5" borderId="1" xfId="0" applyFont="1" applyFill="1" applyBorder="1" applyAlignment="1">
      <alignment vertical="center"/>
    </xf>
    <xf numFmtId="0" fontId="7" fillId="5" borderId="1" xfId="0" applyFont="1" applyFill="1" applyBorder="1" applyAlignment="1">
      <alignment vertical="center"/>
    </xf>
    <xf numFmtId="49" fontId="8" fillId="5" borderId="1" xfId="0" applyNumberFormat="1" applyFont="1" applyFill="1" applyBorder="1" applyAlignment="1">
      <alignment vertical="center"/>
    </xf>
    <xf numFmtId="0" fontId="8" fillId="5" borderId="1" xfId="0" applyFont="1" applyFill="1" applyBorder="1" applyAlignment="1" quotePrefix="1">
      <alignment horizontal="left" vertical="center"/>
    </xf>
    <xf numFmtId="0" fontId="0" fillId="5" borderId="0" xfId="0" applyFill="1" applyAlignment="1" quotePrefix="1">
      <alignment vertical="center" wrapText="1"/>
    </xf>
    <xf numFmtId="0" fontId="0" fillId="6" borderId="0" xfId="0" applyFill="1" applyAlignment="1" quotePrefix="1">
      <alignment vertical="center" wrapText="1"/>
    </xf>
    <xf numFmtId="0" fontId="0" fillId="3" borderId="0" xfId="0" applyFill="1" applyAlignment="1" quotePrefix="1">
      <alignment wrapText="1"/>
    </xf>
    <xf numFmtId="49" fontId="5" fillId="3" borderId="5" xfId="0" applyNumberFormat="1" applyFont="1" applyFill="1" applyBorder="1" applyAlignment="1">
      <alignment/>
    </xf>
    <xf numFmtId="0" fontId="1" fillId="2" borderId="5" xfId="0" applyFont="1" applyFill="1" applyBorder="1" applyAlignment="1">
      <alignment horizontal="center"/>
    </xf>
    <xf numFmtId="0" fontId="7" fillId="4" borderId="4" xfId="0" applyNumberFormat="1" applyFont="1" applyFill="1" applyBorder="1" applyAlignment="1">
      <alignment vertical="center"/>
    </xf>
    <xf numFmtId="0" fontId="0" fillId="0" borderId="0" xfId="0" applyAlignment="1">
      <alignment vertical="center" wrapText="1"/>
    </xf>
    <xf numFmtId="0" fontId="11" fillId="0" borderId="5" xfId="0" applyFont="1" applyBorder="1" applyAlignment="1">
      <alignment horizontal="center" wrapText="1"/>
    </xf>
    <xf numFmtId="0" fontId="11" fillId="0" borderId="5" xfId="0" applyFont="1" applyBorder="1" applyAlignment="1">
      <alignment horizontal="center"/>
    </xf>
    <xf numFmtId="0" fontId="12" fillId="0" borderId="0" xfId="0" applyFont="1" applyAlignment="1">
      <alignment/>
    </xf>
    <xf numFmtId="0" fontId="12" fillId="0" borderId="0" xfId="0" applyFont="1" applyAlignment="1">
      <alignment vertical="center"/>
    </xf>
    <xf numFmtId="0" fontId="7" fillId="2" borderId="2" xfId="0" applyFont="1" applyFill="1" applyBorder="1" applyAlignment="1">
      <alignment horizontal="center"/>
    </xf>
    <xf numFmtId="0" fontId="0" fillId="0" borderId="6"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6"/>
  <sheetViews>
    <sheetView tabSelected="1" workbookViewId="0" topLeftCell="A1">
      <selection activeCell="A1" sqref="A1"/>
    </sheetView>
  </sheetViews>
  <sheetFormatPr defaultColWidth="9.140625" defaultRowHeight="12.75"/>
  <cols>
    <col min="1" max="1" width="115.7109375" style="0" customWidth="1"/>
  </cols>
  <sheetData>
    <row r="1" ht="12.75">
      <c r="A1" s="120" t="s">
        <v>157</v>
      </c>
    </row>
    <row r="2" ht="12.75">
      <c r="A2" t="s">
        <v>158</v>
      </c>
    </row>
    <row r="3" ht="12.75">
      <c r="A3" s="75" t="s">
        <v>159</v>
      </c>
    </row>
    <row r="4" ht="12.75">
      <c r="A4" s="75" t="s">
        <v>161</v>
      </c>
    </row>
    <row r="5" ht="12.75">
      <c r="A5" s="75" t="s">
        <v>160</v>
      </c>
    </row>
    <row r="6" ht="12.75">
      <c r="A6" s="75" t="s">
        <v>162</v>
      </c>
    </row>
    <row r="7" ht="12.75">
      <c r="A7" s="75" t="s">
        <v>163</v>
      </c>
    </row>
    <row r="8" ht="12.75">
      <c r="A8" s="75" t="s">
        <v>164</v>
      </c>
    </row>
    <row r="10" ht="12.75">
      <c r="A10" s="121" t="s">
        <v>167</v>
      </c>
    </row>
    <row r="11" ht="12.75">
      <c r="A11" s="122" t="s">
        <v>172</v>
      </c>
    </row>
    <row r="12" ht="12.75">
      <c r="A12" t="s">
        <v>168</v>
      </c>
    </row>
    <row r="13" ht="25.5">
      <c r="A13" s="113" t="s">
        <v>170</v>
      </c>
    </row>
    <row r="14" ht="25.5">
      <c r="A14" s="114" t="s">
        <v>169</v>
      </c>
    </row>
    <row r="15" ht="25.5">
      <c r="A15" s="115" t="s">
        <v>171</v>
      </c>
    </row>
    <row r="16" ht="12.75">
      <c r="A16" s="122" t="s">
        <v>183</v>
      </c>
    </row>
    <row r="17" ht="38.25">
      <c r="A17" s="119" t="s">
        <v>173</v>
      </c>
    </row>
    <row r="18" ht="25.5">
      <c r="A18" s="119" t="s">
        <v>177</v>
      </c>
    </row>
    <row r="19" ht="38.25">
      <c r="A19" s="119" t="s">
        <v>178</v>
      </c>
    </row>
    <row r="20" ht="25.5">
      <c r="A20" s="119" t="s">
        <v>180</v>
      </c>
    </row>
    <row r="21" ht="12.75">
      <c r="A21" s="122" t="s">
        <v>184</v>
      </c>
    </row>
    <row r="22" ht="38.25">
      <c r="A22" s="14" t="s">
        <v>181</v>
      </c>
    </row>
    <row r="23" ht="12.75">
      <c r="A23" t="s">
        <v>182</v>
      </c>
    </row>
    <row r="24" ht="12.75">
      <c r="A24" s="122" t="s">
        <v>185</v>
      </c>
    </row>
    <row r="25" ht="89.25">
      <c r="A25" s="119" t="s">
        <v>186</v>
      </c>
    </row>
    <row r="26" ht="25.5">
      <c r="A26" s="119" t="s">
        <v>187</v>
      </c>
    </row>
    <row r="27" ht="38.25">
      <c r="A27" s="119" t="s">
        <v>188</v>
      </c>
    </row>
    <row r="28" ht="12.75">
      <c r="A28" s="123" t="s">
        <v>189</v>
      </c>
    </row>
    <row r="29" ht="25.5">
      <c r="A29" s="119" t="s">
        <v>192</v>
      </c>
    </row>
    <row r="30" ht="63.75">
      <c r="A30" s="119" t="s">
        <v>190</v>
      </c>
    </row>
    <row r="31" ht="25.5">
      <c r="A31" s="119" t="s">
        <v>191</v>
      </c>
    </row>
    <row r="32" ht="12.75">
      <c r="A32" s="122" t="s">
        <v>193</v>
      </c>
    </row>
    <row r="33" ht="12.75">
      <c r="A33" t="s">
        <v>194</v>
      </c>
    </row>
    <row r="34" ht="12.75">
      <c r="A34" s="75" t="s">
        <v>195</v>
      </c>
    </row>
    <row r="35" ht="12.75">
      <c r="A35" s="75" t="s">
        <v>196</v>
      </c>
    </row>
    <row r="36" ht="12.75">
      <c r="A36" s="121" t="s">
        <v>197</v>
      </c>
    </row>
  </sheetData>
  <printOptions horizontalCentered="1"/>
  <pageMargins left="0" right="0" top="0.5905511811023623" bottom="0.1968503937007874" header="0.1968503937007874" footer="0.1968503937007874"/>
  <pageSetup horizontalDpi="600" verticalDpi="600" orientation="portrait" paperSize="9" r:id="rId1"/>
  <headerFooter alignWithMargins="0">
    <oddHeader>&amp;L&amp;"Arial,Bold"&amp;USALARII_2005&amp;C&amp;"Arial,Bold"&amp;EINSTRUCTIUNI DE UTILIZARE</oddHeader>
    <oddFooter>&amp;C&amp;"Arial,Bold"&amp;8Pagina &amp;P din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Pers!$G2*Date!$C$6</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Pers!$G3*Date!$C$6</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Pers!$G4*Date!$C$6</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Pers!$G5*Date!$C$6</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Pers!$G6*Date!$C$6</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Pers!$G7*Date!$C$6</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Pers!$G8*Date!$C$6</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Pers!$G9*Date!$C$6</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Pers!$G10*Date!$C$6</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Pers!$G11*Date!$C$6</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Pers!$G12*Date!$C$6</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Pers!$G13*Date!$C$6</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Pers!$G14*Date!$C$6</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Pers!$G15*Date!$C$6</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Pers!$G16*Date!$C$6</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Pers!$G17*Date!$C$6</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Pers!$G18*Date!$C$6</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Pers!$G19*Date!$C$6</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Pers!$G20*Date!$C$6</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Pers!$G21*Date!$C$6</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Pers!$G22*Date!$C$6</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Pers!$G23*Date!$C$6</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Pers!$G24*Date!$C$6</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Pers!$G25*Date!$C$6</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Pers!$G26*Date!$C$6</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Pers!$G27*Date!$C$6</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Pers!$G28*Date!$C$6</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Pers!$G29*Date!$C$6</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Pers!$G30*Date!$C$6</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Pers!$G31*Date!$C$6</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Pers!$G32*Date!$C$6</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Pers!$G33*Date!$C$6</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Pers!$G34*Date!$C$6</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Pers!$G35*Date!$C$6</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Pers!$G36*Date!$C$6</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Pers!$G37*Date!$C$6</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Pers!$G38*Date!$C$6</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Pers!$G39*Date!$C$6</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Pers!$G40*Date!$C$6</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Pers!$G41*Date!$C$6</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Pers!$G42*Date!$C$6</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Pers!$G43*Date!$C$6</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Pers!$G44*Date!$C$6</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Pers!$G45*Date!$C$6</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Pers!$G46*Date!$C$6</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Pers!$G47*Date!$C$6</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Pers!$G48*Date!$C$6</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Pers!$G49*Date!$C$6</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Pers!$G50*Date!$C$6</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Pers!$G51*Date!$C$6</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Date!$A$6</f>
        <v>Mai</v>
      </c>
      <c r="D55" s="71"/>
      <c r="E55" s="19"/>
      <c r="F55" s="19"/>
      <c r="G55" s="35">
        <f>Date!$D$6</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____________________&amp;C&amp;"Arial,Bold"Calcul impozit salarii&amp;R&amp;"Arial,Bold"Mai 2005</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Pers!$G2*Date!$C$5</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Pers!$G3*Date!$C$5</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Pers!$G4*Date!$C$5</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Pers!$G5*Date!$C$5</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Pers!$G6*Date!$C$5</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Pers!$G7*Date!$C$5</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Pers!$G8*Date!$C$5</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Pers!$G9*Date!$C$5</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Pers!$G10*Date!$C$5</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Pers!$G11*Date!$C$5</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Pers!$G12*Date!$C$5</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Pers!$G13*Date!$C$5</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Pers!$G14*Date!$C$5</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Pers!$G15*Date!$C$5</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Pers!$G16*Date!$C$5</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Pers!$G17*Date!$C$5</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Pers!$G18*Date!$C$5</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Pers!$G19*Date!$C$5</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Pers!$G20*Date!$C$5</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Pers!$G21*Date!$C$5</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Pers!$G22*Date!$C$5</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Pers!$G23*Date!$C$5</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Pers!$G24*Date!$C$5</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Pers!$G25*Date!$C$5</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Pers!$G26*Date!$C$5</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Pers!$G27*Date!$C$5</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Pers!$G28*Date!$C$5</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Pers!$G29*Date!$C$5</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Pers!$G30*Date!$C$5</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Pers!$G31*Date!$C$5</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Pers!$G32*Date!$C$5</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Pers!$G33*Date!$C$5</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Pers!$G34*Date!$C$5</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Pers!$G35*Date!$C$5</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Pers!$G36*Date!$C$5</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Pers!$G37*Date!$C$5</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Pers!$G38*Date!$C$5</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Pers!$G39*Date!$C$5</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Pers!$G40*Date!$C$5</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Pers!$G41*Date!$C$5</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Pers!$G42*Date!$C$5</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Pers!$G43*Date!$C$5</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Pers!$G44*Date!$C$5</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Pers!$G45*Date!$C$5</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Pers!$G46*Date!$C$5</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Pers!$G47*Date!$C$5</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Pers!$G48*Date!$C$5</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Pers!$G49*Date!$C$5</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Pers!$G50*Date!$C$5</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Pers!$G51*Date!$C$5</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Date!$A$5</f>
        <v>Aprilie</v>
      </c>
      <c r="D55" s="71"/>
      <c r="E55" s="19"/>
      <c r="F55" s="19"/>
      <c r="G55" s="35">
        <f>Date!$D$5</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____________________&amp;C&amp;"Arial,Bold"&amp;11Calcul impozit salarii&amp;R&amp;"Arial,Bold"Aprilie 2005</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Pers!$G2*Date!$C$4</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Pers!$G3*Date!$C$4</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Pers!$G4*Date!$C$4</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Pers!$G5*Date!$C$4</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Pers!$G6*Date!$C$4</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Pers!$G7*Date!$C$4</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Pers!$G8*Date!$C$4</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Pers!$G9*Date!$C$4</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Pers!$G10*Date!$C$4</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Pers!$G11*Date!$C$4</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Pers!$G12*Date!$C$4</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Pers!$G13*Date!$C$4</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Pers!$G14*Date!$C$4</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Pers!$G15*Date!$C$4</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Pers!$G16*Date!$C$4</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Pers!$G17*Date!$C$4</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Pers!$G18*Date!$C$4</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Pers!$G19*Date!$C$4</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Pers!$G20*Date!$C$4</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Pers!$G21*Date!$C$4</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Pers!$G22*Date!$C$4</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Pers!$G23*Date!$C$4</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Pers!$G24*Date!$C$4</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Pers!$G25*Date!$C$4</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Pers!$G26*Date!$C$4</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Pers!$G27*Date!$C$4</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Pers!$G28*Date!$C$4</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Pers!$G29*Date!$C$4</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Pers!$G30*Date!$C$4</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Pers!$G31*Date!$C$4</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Pers!$G32*Date!$C$4</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Pers!$G33*Date!$C$4</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Pers!$G34*Date!$C$4</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Pers!$G35*Date!$C$4</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Pers!$G36*Date!$C$4</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Pers!$G37*Date!$C$4</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Pers!$G38*Date!$C$4</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Pers!$G39*Date!$C$4</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Pers!$G40*Date!$C$4</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Pers!$G41*Date!$C$4</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Pers!$G42*Date!$C$4</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Pers!$G43*Date!$C$4</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Pers!$G44*Date!$C$4</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Pers!$G45*Date!$C$4</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Pers!$G46*Date!$C$4</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Pers!$G47*Date!$C$4</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Pers!$G48*Date!$C$4</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Pers!$G49*Date!$C$4</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Pers!$G50*Date!$C$4</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Pers!$G51*Date!$C$4</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Date!$A$4</f>
        <v>Martie</v>
      </c>
      <c r="D55" s="71"/>
      <c r="E55" s="19"/>
      <c r="F55" s="19"/>
      <c r="G55" s="35">
        <f>Date!$D$4</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____________________&amp;C&amp;"Arial,Bold"&amp;11Calcul impozit salarii&amp;R&amp;"Arial,Bold"Martie 2005</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E28" sqref="E28"/>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Pers!$G2*Date!$C$3</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Pers!$G3*Date!$C$3</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Pers!$G4*Date!$C$3</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Pers!$G5*Date!$C$3</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Pers!$G6*Date!$C$3</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Pers!$G7*Date!$C$3</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Pers!$G8*Date!$C$3</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Pers!$G9*Date!$C$3</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Pers!$G10*Date!$C$3</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Pers!$G11*Date!$C$3</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Pers!$G12*Date!$C$3</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Pers!$G13*Date!$C$3</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Pers!$G14*Date!$C$3</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Pers!$G15*Date!$C$3</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Pers!$G16*Date!$C$3</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Pers!$G17*Date!$C$3</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Pers!$G18*Date!$C$3</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Pers!$G19*Date!$C$3</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Pers!$G20*Date!$C$3</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Pers!$G21*Date!$C$3</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Pers!$G22*Date!$C$3</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Pers!$G23*Date!$C$3</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Pers!$G24*Date!$C$3</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Pers!$G25*Date!$C$3</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Pers!$G26*Date!$C$3</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Pers!$G27*Date!$C$3</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Pers!$G28*Date!$C$3</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Pers!$G29*Date!$C$3</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Pers!$G30*Date!$C$3</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Pers!$G31*Date!$C$3</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Pers!$G32*Date!$C$3</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Pers!$G33*Date!$C$3</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Pers!$G34*Date!$C$3</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Pers!$G35*Date!$C$3</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Pers!$G36*Date!$C$3</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Pers!$G37*Date!$C$3</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Pers!$G38*Date!$C$3</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Pers!$G39*Date!$C$3</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Pers!$G40*Date!$C$3</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Pers!$G41*Date!$C$3</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Pers!$G42*Date!$C$3</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Pers!$G43*Date!$C$3</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Pers!$G44*Date!$C$3</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Pers!$G45*Date!$C$3</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Pers!$G46*Date!$C$3</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Pers!$G47*Date!$C$3</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Pers!$G48*Date!$C$3</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Pers!$G49*Date!$C$3</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Pers!$G50*Date!$C$3</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Pers!$G51*Date!$C$3</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Date!$A$3</f>
        <v>Februarie</v>
      </c>
      <c r="D55" s="71"/>
      <c r="E55" s="19"/>
      <c r="F55" s="19"/>
      <c r="G55" s="35">
        <f>Date!$D$3</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____________________&amp;C&amp;"Arial,Bold"Calcul impozit salarii&amp;R&amp;"Arial,Bold"Februarie 2005</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48" activePane="bottomLeft" state="frozen"/>
      <selection pane="topLeft" activeCell="A1" sqref="A1"/>
      <selection pane="bottomLeft" activeCell="G55" sqref="G55"/>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Pers!$G2*Date!$C$2</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Pers!$G3*Date!$C$2</f>
        <v>0</v>
      </c>
      <c r="F3" s="24">
        <f>$E3*Date!$C$17/100</f>
        <v>0</v>
      </c>
      <c r="G3" s="24">
        <f>IF(E3&gt;(Date!$E$22*Date!$E$24),Date!$E$22*Date!$E$24*Date!$C$16/100,E3*Date!$C$16/100)</f>
        <v>0</v>
      </c>
      <c r="H3" s="24">
        <f>E3*Date!$C$18/100</f>
        <v>0</v>
      </c>
      <c r="I3" s="16">
        <f aca="true" t="shared" si="0" ref="I3:I10">E3-F3-G3-H3</f>
        <v>0</v>
      </c>
      <c r="J3" s="50">
        <f>Pers!$F3</f>
        <v>0</v>
      </c>
      <c r="K3" s="65">
        <f aca="true" t="shared" si="1" ref="K3:K27">IF(E3&gt;0,ROUNDUP(IF(E3&lt;=10000000,2500000+J3*1000000,IF(E3&lt;30000000,(2500000+J3*1000000)*(1-(E3-10000000)/20000000),0))/100000,0)*100000,0)</f>
        <v>0</v>
      </c>
      <c r="L3" s="25">
        <f aca="true" t="shared" si="2" ref="L3:L10">IF((I3-K3)&gt;0,(ROUND((I3-K3)/1000,0)*1000),0)</f>
        <v>0</v>
      </c>
      <c r="M3" s="26">
        <f aca="true" t="shared" si="3" ref="M3:M51">L3*0.16</f>
        <v>0</v>
      </c>
      <c r="N3" s="27">
        <f aca="true" t="shared" si="4" ref="N3:N10">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Pers!$G4*Date!$C$2</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Pers!$G5*Date!$C$2</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Pers!$G6*Date!$C$2</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Pers!$G7*Date!$C$2</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Pers!$G8*Date!$C$2</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Pers!$G9*Date!$C$2</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Pers!$G10*Date!$C$2</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Pers!$G11*Date!$C$2</f>
        <v>0</v>
      </c>
      <c r="F11" s="24">
        <f>$E11*Date!$C$17/100</f>
        <v>0</v>
      </c>
      <c r="G11" s="24">
        <f>IF(E11&gt;(Date!$E$22*Date!$E$24),Date!$E$22*Date!$E$24*Date!$C$16/100,E11*Date!$C$16/100)</f>
        <v>0</v>
      </c>
      <c r="H11" s="24">
        <f>E11*Date!$C$18/100</f>
        <v>0</v>
      </c>
      <c r="I11" s="16">
        <f aca="true" t="shared" si="5" ref="I11:I18">E11-F11-G11-H11</f>
        <v>0</v>
      </c>
      <c r="J11" s="50">
        <f>Pers!$F11</f>
        <v>0</v>
      </c>
      <c r="K11" s="65">
        <f t="shared" si="1"/>
        <v>0</v>
      </c>
      <c r="L11" s="25">
        <f aca="true" t="shared" si="6" ref="L11:L18">IF((I11-K11)&gt;0,(ROUND((I11-K11)/1000,0)*1000),0)</f>
        <v>0</v>
      </c>
      <c r="M11" s="26">
        <f t="shared" si="3"/>
        <v>0</v>
      </c>
      <c r="N11" s="27">
        <f aca="true" t="shared" si="7" ref="N11:N18">E11-F11-G11-H11-M11</f>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Pers!$G12*Date!$C$2</f>
        <v>0</v>
      </c>
      <c r="F12" s="24">
        <f>$E12*Date!$C$17/100</f>
        <v>0</v>
      </c>
      <c r="G12" s="24">
        <f>IF(E12&gt;(Date!$E$22*Date!$E$24),Date!$E$22*Date!$E$24*Date!$C$16/100,E12*Date!$C$16/100)</f>
        <v>0</v>
      </c>
      <c r="H12" s="24">
        <f>E12*Date!$C$18/100</f>
        <v>0</v>
      </c>
      <c r="I12" s="16">
        <f t="shared" si="5"/>
        <v>0</v>
      </c>
      <c r="J12" s="50">
        <f>Pers!$F12</f>
        <v>0</v>
      </c>
      <c r="K12" s="65">
        <f t="shared" si="1"/>
        <v>0</v>
      </c>
      <c r="L12" s="25">
        <f t="shared" si="6"/>
        <v>0</v>
      </c>
      <c r="M12" s="26">
        <f t="shared" si="3"/>
        <v>0</v>
      </c>
      <c r="N12" s="27">
        <f t="shared" si="7"/>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Pers!$G13*Date!$C$2</f>
        <v>0</v>
      </c>
      <c r="F13" s="24">
        <f>$E13*Date!$C$17/100</f>
        <v>0</v>
      </c>
      <c r="G13" s="24">
        <f>IF(E13&gt;(Date!$E$22*Date!$E$24),Date!$E$22*Date!$E$24*Date!$C$16/100,E13*Date!$C$16/100)</f>
        <v>0</v>
      </c>
      <c r="H13" s="24">
        <f>E13*Date!$C$18/100</f>
        <v>0</v>
      </c>
      <c r="I13" s="16">
        <f t="shared" si="5"/>
        <v>0</v>
      </c>
      <c r="J13" s="50">
        <f>Pers!$F13</f>
        <v>1</v>
      </c>
      <c r="K13" s="65">
        <f t="shared" si="1"/>
        <v>0</v>
      </c>
      <c r="L13" s="25">
        <f t="shared" si="6"/>
        <v>0</v>
      </c>
      <c r="M13" s="26">
        <f t="shared" si="3"/>
        <v>0</v>
      </c>
      <c r="N13" s="27">
        <f t="shared" si="7"/>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Pers!$G14*Date!$C$2</f>
        <v>0</v>
      </c>
      <c r="F14" s="24">
        <f>$E14*Date!$C$17/100</f>
        <v>0</v>
      </c>
      <c r="G14" s="24">
        <f>IF(E14&gt;(Date!$E$22*Date!$E$24),Date!$E$22*Date!$E$24*Date!$C$16/100,E14*Date!$C$16/100)</f>
        <v>0</v>
      </c>
      <c r="H14" s="24">
        <f>E14*Date!$C$18/100</f>
        <v>0</v>
      </c>
      <c r="I14" s="16">
        <f t="shared" si="5"/>
        <v>0</v>
      </c>
      <c r="J14" s="50">
        <f>Pers!$F14</f>
        <v>0</v>
      </c>
      <c r="K14" s="65">
        <f t="shared" si="1"/>
        <v>0</v>
      </c>
      <c r="L14" s="25">
        <f t="shared" si="6"/>
        <v>0</v>
      </c>
      <c r="M14" s="26">
        <f t="shared" si="3"/>
        <v>0</v>
      </c>
      <c r="N14" s="27">
        <f t="shared" si="7"/>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Pers!$G15*Date!$C$2</f>
        <v>0</v>
      </c>
      <c r="F15" s="24">
        <f>$E15*Date!$C$17/100</f>
        <v>0</v>
      </c>
      <c r="G15" s="24">
        <f>IF(E15&gt;(Date!$E$22*Date!$E$24),Date!$E$22*Date!$E$24*Date!$C$16/100,E15*Date!$C$16/100)</f>
        <v>0</v>
      </c>
      <c r="H15" s="24">
        <f>E15*Date!$C$18/100</f>
        <v>0</v>
      </c>
      <c r="I15" s="16">
        <f t="shared" si="5"/>
        <v>0</v>
      </c>
      <c r="J15" s="50">
        <f>Pers!$F15</f>
        <v>0</v>
      </c>
      <c r="K15" s="65">
        <f t="shared" si="1"/>
        <v>0</v>
      </c>
      <c r="L15" s="25">
        <f t="shared" si="6"/>
        <v>0</v>
      </c>
      <c r="M15" s="26">
        <f t="shared" si="3"/>
        <v>0</v>
      </c>
      <c r="N15" s="27">
        <f t="shared" si="7"/>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Pers!$G16*Date!$C$2</f>
        <v>0</v>
      </c>
      <c r="F16" s="24">
        <f>$E16*Date!$C$17/100</f>
        <v>0</v>
      </c>
      <c r="G16" s="24">
        <f>IF(E16&gt;(Date!$E$22*Date!$E$24),Date!$E$22*Date!$E$24*Date!$C$16/100,E16*Date!$C$16/100)</f>
        <v>0</v>
      </c>
      <c r="H16" s="24">
        <f>E16*Date!$C$18/100</f>
        <v>0</v>
      </c>
      <c r="I16" s="16">
        <f t="shared" si="5"/>
        <v>0</v>
      </c>
      <c r="J16" s="50">
        <f>Pers!$F16</f>
        <v>0</v>
      </c>
      <c r="K16" s="65">
        <f t="shared" si="1"/>
        <v>0</v>
      </c>
      <c r="L16" s="25">
        <f t="shared" si="6"/>
        <v>0</v>
      </c>
      <c r="M16" s="26">
        <f t="shared" si="3"/>
        <v>0</v>
      </c>
      <c r="N16" s="27">
        <f t="shared" si="7"/>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Pers!$G17*Date!$C$2</f>
        <v>0</v>
      </c>
      <c r="F17" s="24">
        <f>$E17*Date!$C$17/100</f>
        <v>0</v>
      </c>
      <c r="G17" s="24">
        <f>IF(E17&gt;(Date!$E$22*Date!$E$24),Date!$E$22*Date!$E$24*Date!$C$16/100,E17*Date!$C$16/100)</f>
        <v>0</v>
      </c>
      <c r="H17" s="24">
        <f>E17*Date!$C$18/100</f>
        <v>0</v>
      </c>
      <c r="I17" s="16">
        <f t="shared" si="5"/>
        <v>0</v>
      </c>
      <c r="J17" s="50">
        <f>Pers!$F17</f>
        <v>0</v>
      </c>
      <c r="K17" s="65">
        <f t="shared" si="1"/>
        <v>0</v>
      </c>
      <c r="L17" s="25">
        <f t="shared" si="6"/>
        <v>0</v>
      </c>
      <c r="M17" s="26">
        <f t="shared" si="3"/>
        <v>0</v>
      </c>
      <c r="N17" s="27">
        <f t="shared" si="7"/>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Pers!$G18*Date!$C$2</f>
        <v>0</v>
      </c>
      <c r="F18" s="24">
        <f>$E18*Date!$C$17/100</f>
        <v>0</v>
      </c>
      <c r="G18" s="24">
        <f>IF(E18&gt;(Date!$E$22*Date!$E$24),Date!$E$22*Date!$E$24*Date!$C$16/100,E18*Date!$C$16/100)</f>
        <v>0</v>
      </c>
      <c r="H18" s="24">
        <f>E18*Date!$C$18/100</f>
        <v>0</v>
      </c>
      <c r="I18" s="16">
        <f t="shared" si="5"/>
        <v>0</v>
      </c>
      <c r="J18" s="50">
        <f>Pers!$F18</f>
        <v>1</v>
      </c>
      <c r="K18" s="65">
        <f t="shared" si="1"/>
        <v>0</v>
      </c>
      <c r="L18" s="25">
        <f t="shared" si="6"/>
        <v>0</v>
      </c>
      <c r="M18" s="26">
        <f t="shared" si="3"/>
        <v>0</v>
      </c>
      <c r="N18" s="27">
        <f t="shared" si="7"/>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Pers!$G19*Date!$C$2</f>
        <v>0</v>
      </c>
      <c r="F19" s="24">
        <f>$E19*Date!$C$17/100</f>
        <v>0</v>
      </c>
      <c r="G19" s="24">
        <f>IF(E19&gt;(Date!$E$22*Date!$E$24),Date!$E$22*Date!$E$24*Date!$C$16/100,E19*Date!$C$16/100)</f>
        <v>0</v>
      </c>
      <c r="H19" s="24">
        <f>E19*Date!$C$18/100</f>
        <v>0</v>
      </c>
      <c r="I19" s="16">
        <f aca="true" t="shared" si="8" ref="I19:I27">E19-F19-G19-H19</f>
        <v>0</v>
      </c>
      <c r="J19" s="50">
        <f>Pers!$F19</f>
        <v>0</v>
      </c>
      <c r="K19" s="65">
        <f t="shared" si="1"/>
        <v>0</v>
      </c>
      <c r="L19" s="25">
        <f aca="true" t="shared" si="9" ref="L19:L27">IF((I19-K19)&gt;0,(ROUND((I19-K19)/1000,0)*1000),0)</f>
        <v>0</v>
      </c>
      <c r="M19" s="26">
        <f t="shared" si="3"/>
        <v>0</v>
      </c>
      <c r="N19" s="27">
        <f aca="true" t="shared" si="10" ref="N19:N27">E19-F19-G19-H19-M19</f>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Pers!$G20*Date!$C$2</f>
        <v>0</v>
      </c>
      <c r="F20" s="24">
        <f>$E20*Date!$C$17/100</f>
        <v>0</v>
      </c>
      <c r="G20" s="24">
        <f>IF(E20&gt;(Date!$E$22*Date!$E$24),Date!$E$22*Date!$E$24*Date!$C$16/100,E20*Date!$C$16/100)</f>
        <v>0</v>
      </c>
      <c r="H20" s="24">
        <f>E20*Date!$C$18/100</f>
        <v>0</v>
      </c>
      <c r="I20" s="16">
        <f t="shared" si="8"/>
        <v>0</v>
      </c>
      <c r="J20" s="50">
        <f>Pers!$F20</f>
        <v>0</v>
      </c>
      <c r="K20" s="65">
        <f t="shared" si="1"/>
        <v>0</v>
      </c>
      <c r="L20" s="25">
        <f t="shared" si="9"/>
        <v>0</v>
      </c>
      <c r="M20" s="26">
        <f t="shared" si="3"/>
        <v>0</v>
      </c>
      <c r="N20" s="27">
        <f t="shared" si="10"/>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Pers!$G21*Date!$C$2</f>
        <v>0</v>
      </c>
      <c r="F21" s="24">
        <f>$E21*Date!$C$17/100</f>
        <v>0</v>
      </c>
      <c r="G21" s="24">
        <f>IF(E21&gt;(Date!$E$22*Date!$E$24),Date!$E$22*Date!$E$24*Date!$C$16/100,E21*Date!$C$16/100)</f>
        <v>0</v>
      </c>
      <c r="H21" s="24">
        <f>E21*Date!$C$18/100</f>
        <v>0</v>
      </c>
      <c r="I21" s="16">
        <f t="shared" si="8"/>
        <v>0</v>
      </c>
      <c r="J21" s="50">
        <f>Pers!$F21</f>
        <v>0</v>
      </c>
      <c r="K21" s="65">
        <f t="shared" si="1"/>
        <v>0</v>
      </c>
      <c r="L21" s="25">
        <f t="shared" si="9"/>
        <v>0</v>
      </c>
      <c r="M21" s="26">
        <f t="shared" si="3"/>
        <v>0</v>
      </c>
      <c r="N21" s="27">
        <f t="shared" si="10"/>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Pers!$G22*Date!$C$2</f>
        <v>0</v>
      </c>
      <c r="F22" s="24">
        <f>$E22*Date!$C$17/100</f>
        <v>0</v>
      </c>
      <c r="G22" s="24">
        <f>IF(E22&gt;(Date!$E$22*Date!$E$24),Date!$E$22*Date!$E$24*Date!$C$16/100,E22*Date!$C$16/100)</f>
        <v>0</v>
      </c>
      <c r="H22" s="24">
        <f>E22*Date!$C$18/100</f>
        <v>0</v>
      </c>
      <c r="I22" s="16">
        <f t="shared" si="8"/>
        <v>0</v>
      </c>
      <c r="J22" s="50">
        <f>Pers!$F22</f>
        <v>0</v>
      </c>
      <c r="K22" s="65">
        <f t="shared" si="1"/>
        <v>0</v>
      </c>
      <c r="L22" s="25">
        <f t="shared" si="9"/>
        <v>0</v>
      </c>
      <c r="M22" s="26">
        <f t="shared" si="3"/>
        <v>0</v>
      </c>
      <c r="N22" s="27">
        <f t="shared" si="10"/>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Pers!$G23*Date!$C$2</f>
        <v>0</v>
      </c>
      <c r="F23" s="24">
        <f>$E23*Date!$C$17/100</f>
        <v>0</v>
      </c>
      <c r="G23" s="24">
        <f>IF(E23&gt;(Date!$E$22*Date!$E$24),Date!$E$22*Date!$E$24*Date!$C$16/100,E23*Date!$C$16/100)</f>
        <v>0</v>
      </c>
      <c r="H23" s="24">
        <f>E23*Date!$C$18/100</f>
        <v>0</v>
      </c>
      <c r="I23" s="16">
        <f t="shared" si="8"/>
        <v>0</v>
      </c>
      <c r="J23" s="50">
        <f>Pers!$F23</f>
        <v>0</v>
      </c>
      <c r="K23" s="65">
        <f t="shared" si="1"/>
        <v>0</v>
      </c>
      <c r="L23" s="25">
        <f t="shared" si="9"/>
        <v>0</v>
      </c>
      <c r="M23" s="26">
        <f t="shared" si="3"/>
        <v>0</v>
      </c>
      <c r="N23" s="27">
        <f t="shared" si="10"/>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Pers!$G24*Date!$C$2</f>
        <v>0</v>
      </c>
      <c r="F24" s="24">
        <f>$E24*Date!$C$17/100</f>
        <v>0</v>
      </c>
      <c r="G24" s="24">
        <f>IF(E24&gt;(Date!$E$22*Date!$E$24),Date!$E$22*Date!$E$24*Date!$C$16/100,E24*Date!$C$16/100)</f>
        <v>0</v>
      </c>
      <c r="H24" s="24">
        <f>E24*Date!$C$18/100</f>
        <v>0</v>
      </c>
      <c r="I24" s="16">
        <f t="shared" si="8"/>
        <v>0</v>
      </c>
      <c r="J24" s="50">
        <f>Pers!$F24</f>
        <v>0</v>
      </c>
      <c r="K24" s="65">
        <f t="shared" si="1"/>
        <v>0</v>
      </c>
      <c r="L24" s="25">
        <f t="shared" si="9"/>
        <v>0</v>
      </c>
      <c r="M24" s="26">
        <f t="shared" si="3"/>
        <v>0</v>
      </c>
      <c r="N24" s="27">
        <f t="shared" si="10"/>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Pers!$G25*Date!$C$2</f>
        <v>0</v>
      </c>
      <c r="F25" s="24">
        <f>$E25*Date!$C$17/100</f>
        <v>0</v>
      </c>
      <c r="G25" s="24">
        <f>IF(E25&gt;(Date!$E$22*Date!$E$24),Date!$E$22*Date!$E$24*Date!$C$16/100,E25*Date!$C$16/100)</f>
        <v>0</v>
      </c>
      <c r="H25" s="24">
        <f>E25*Date!$C$18/100</f>
        <v>0</v>
      </c>
      <c r="I25" s="16">
        <f t="shared" si="8"/>
        <v>0</v>
      </c>
      <c r="J25" s="50">
        <f>Pers!$F25</f>
        <v>0</v>
      </c>
      <c r="K25" s="65">
        <f t="shared" si="1"/>
        <v>0</v>
      </c>
      <c r="L25" s="25">
        <f t="shared" si="9"/>
        <v>0</v>
      </c>
      <c r="M25" s="26">
        <f t="shared" si="3"/>
        <v>0</v>
      </c>
      <c r="N25" s="27">
        <f t="shared" si="10"/>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Pers!$G26*Date!$C$2</f>
        <v>0</v>
      </c>
      <c r="F26" s="24">
        <f>$E26*Date!$C$17/100</f>
        <v>0</v>
      </c>
      <c r="G26" s="24">
        <f>IF(E26&gt;(Date!$E$22*Date!$E$24),Date!$E$22*Date!$E$24*Date!$C$16/100,E26*Date!$C$16/100)</f>
        <v>0</v>
      </c>
      <c r="H26" s="24">
        <f>E26*Date!$C$18/100</f>
        <v>0</v>
      </c>
      <c r="I26" s="16">
        <f t="shared" si="8"/>
        <v>0</v>
      </c>
      <c r="J26" s="50">
        <f>Pers!$F26</f>
        <v>0</v>
      </c>
      <c r="K26" s="65">
        <f t="shared" si="1"/>
        <v>0</v>
      </c>
      <c r="L26" s="25">
        <f t="shared" si="9"/>
        <v>0</v>
      </c>
      <c r="M26" s="26">
        <f t="shared" si="3"/>
        <v>0</v>
      </c>
      <c r="N26" s="27">
        <f t="shared" si="10"/>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Pers!$G27*Date!$C$2</f>
        <v>0</v>
      </c>
      <c r="F27" s="24">
        <f>$E27*Date!$C$17/100</f>
        <v>0</v>
      </c>
      <c r="G27" s="24">
        <f>IF(E27&gt;(Date!$E$22*Date!$E$24),Date!$E$22*Date!$E$24*Date!$C$16/100,E27*Date!$C$16/100)</f>
        <v>0</v>
      </c>
      <c r="H27" s="24">
        <f>E27*Date!$C$18/100</f>
        <v>0</v>
      </c>
      <c r="I27" s="16">
        <f t="shared" si="8"/>
        <v>0</v>
      </c>
      <c r="J27" s="50">
        <f>Pers!$F27</f>
        <v>0</v>
      </c>
      <c r="K27" s="65">
        <f t="shared" si="1"/>
        <v>0</v>
      </c>
      <c r="L27" s="25">
        <f t="shared" si="9"/>
        <v>0</v>
      </c>
      <c r="M27" s="26">
        <f t="shared" si="3"/>
        <v>0</v>
      </c>
      <c r="N27" s="27">
        <f t="shared" si="10"/>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Pers!$G28*Date!$C$2</f>
        <v>0</v>
      </c>
      <c r="F28" s="24">
        <f>$E28*Date!$C$17/100</f>
        <v>0</v>
      </c>
      <c r="G28" s="24">
        <f>IF(E28&gt;(Date!$E$22*Date!$E$24),Date!$E$22*Date!$E$24*Date!$C$16/100,E28*Date!$C$16/100)</f>
        <v>0</v>
      </c>
      <c r="H28" s="24">
        <f>E28*Date!$C$18/100</f>
        <v>0</v>
      </c>
      <c r="I28" s="16">
        <f aca="true" t="shared" si="11" ref="I28:I34">E28-F28-G28-H28</f>
        <v>0</v>
      </c>
      <c r="J28" s="50">
        <f>Pers!$F28</f>
        <v>0</v>
      </c>
      <c r="K28" s="65">
        <f aca="true" t="shared" si="12" ref="K28:K34">IF(E28&gt;0,ROUNDUP(IF(E28&lt;=10000000,2500000+J28*1000000,IF(E28&lt;30000000,(2500000+J28*1000000)*(1-(E28-10000000)/20000000),0))/100000,0)*100000,0)</f>
        <v>0</v>
      </c>
      <c r="L28" s="25">
        <f aca="true" t="shared" si="13" ref="L28:L34">IF((I28-K28)&gt;0,(ROUND((I28-K28)/1000,0)*1000),0)</f>
        <v>0</v>
      </c>
      <c r="M28" s="26">
        <f t="shared" si="3"/>
        <v>0</v>
      </c>
      <c r="N28" s="27">
        <f aca="true" t="shared" si="14" ref="N28:N34">E28-F28-G28-H28-M28</f>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Pers!$G29*Date!$C$2</f>
        <v>0</v>
      </c>
      <c r="F29" s="24">
        <f>$E29*Date!$C$17/100</f>
        <v>0</v>
      </c>
      <c r="G29" s="24">
        <f>IF(E29&gt;(Date!$E$22*Date!$E$24),Date!$E$22*Date!$E$24*Date!$C$16/100,E29*Date!$C$16/100)</f>
        <v>0</v>
      </c>
      <c r="H29" s="24">
        <f>E29*Date!$C$18/100</f>
        <v>0</v>
      </c>
      <c r="I29" s="16">
        <f t="shared" si="11"/>
        <v>0</v>
      </c>
      <c r="J29" s="50">
        <f>Pers!$F29</f>
        <v>0</v>
      </c>
      <c r="K29" s="65">
        <f t="shared" si="12"/>
        <v>0</v>
      </c>
      <c r="L29" s="25">
        <f t="shared" si="13"/>
        <v>0</v>
      </c>
      <c r="M29" s="26">
        <f t="shared" si="3"/>
        <v>0</v>
      </c>
      <c r="N29" s="27">
        <f t="shared" si="1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Pers!$G30*Date!$C$2</f>
        <v>0</v>
      </c>
      <c r="F30" s="24">
        <f>$E30*Date!$C$17/100</f>
        <v>0</v>
      </c>
      <c r="G30" s="24">
        <f>IF(E30&gt;(Date!$E$22*Date!$E$24),Date!$E$22*Date!$E$24*Date!$C$16/100,E30*Date!$C$16/100)</f>
        <v>0</v>
      </c>
      <c r="H30" s="24">
        <f>E30*Date!$C$18/100</f>
        <v>0</v>
      </c>
      <c r="I30" s="16">
        <f t="shared" si="11"/>
        <v>0</v>
      </c>
      <c r="J30" s="50">
        <f>Pers!$F30</f>
        <v>0</v>
      </c>
      <c r="K30" s="65">
        <f t="shared" si="12"/>
        <v>0</v>
      </c>
      <c r="L30" s="25">
        <f t="shared" si="13"/>
        <v>0</v>
      </c>
      <c r="M30" s="26">
        <f t="shared" si="3"/>
        <v>0</v>
      </c>
      <c r="N30" s="27">
        <f t="shared" si="1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Pers!$G31*Date!$C$2</f>
        <v>0</v>
      </c>
      <c r="F31" s="24">
        <f>$E31*Date!$C$17/100</f>
        <v>0</v>
      </c>
      <c r="G31" s="24">
        <f>IF(E31&gt;(Date!$E$22*Date!$E$24),Date!$E$22*Date!$E$24*Date!$C$16/100,E31*Date!$C$16/100)</f>
        <v>0</v>
      </c>
      <c r="H31" s="24">
        <f>E31*Date!$C$18/100</f>
        <v>0</v>
      </c>
      <c r="I31" s="16">
        <f t="shared" si="11"/>
        <v>0</v>
      </c>
      <c r="J31" s="50">
        <f>Pers!$F31</f>
        <v>0</v>
      </c>
      <c r="K31" s="65">
        <f t="shared" si="12"/>
        <v>0</v>
      </c>
      <c r="L31" s="25">
        <f t="shared" si="13"/>
        <v>0</v>
      </c>
      <c r="M31" s="26">
        <f t="shared" si="3"/>
        <v>0</v>
      </c>
      <c r="N31" s="27">
        <f t="shared" si="1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Pers!$G32*Date!$C$2</f>
        <v>0</v>
      </c>
      <c r="F32" s="24">
        <f>$E32*Date!$C$17/100</f>
        <v>0</v>
      </c>
      <c r="G32" s="24">
        <f>IF(E32&gt;(Date!$E$22*Date!$E$24),Date!$E$22*Date!$E$24*Date!$C$16/100,E32*Date!$C$16/100)</f>
        <v>0</v>
      </c>
      <c r="H32" s="24">
        <f>E32*Date!$C$18/100</f>
        <v>0</v>
      </c>
      <c r="I32" s="16">
        <f t="shared" si="11"/>
        <v>0</v>
      </c>
      <c r="J32" s="50">
        <f>Pers!$F32</f>
        <v>0</v>
      </c>
      <c r="K32" s="65">
        <f t="shared" si="12"/>
        <v>0</v>
      </c>
      <c r="L32" s="25">
        <f t="shared" si="13"/>
        <v>0</v>
      </c>
      <c r="M32" s="26">
        <f t="shared" si="3"/>
        <v>0</v>
      </c>
      <c r="N32" s="27">
        <f t="shared" si="1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Pers!$G33*Date!$C$2</f>
        <v>0</v>
      </c>
      <c r="F33" s="24">
        <f>$E33*Date!$C$17/100</f>
        <v>0</v>
      </c>
      <c r="G33" s="24">
        <f>IF(E33&gt;(Date!$E$22*Date!$E$24),Date!$E$22*Date!$E$24*Date!$C$16/100,E33*Date!$C$16/100)</f>
        <v>0</v>
      </c>
      <c r="H33" s="24">
        <f>E33*Date!$C$18/100</f>
        <v>0</v>
      </c>
      <c r="I33" s="16">
        <f t="shared" si="11"/>
        <v>0</v>
      </c>
      <c r="J33" s="50">
        <f>Pers!$F33</f>
        <v>0</v>
      </c>
      <c r="K33" s="65">
        <f t="shared" si="12"/>
        <v>0</v>
      </c>
      <c r="L33" s="25">
        <f t="shared" si="13"/>
        <v>0</v>
      </c>
      <c r="M33" s="26">
        <f t="shared" si="3"/>
        <v>0</v>
      </c>
      <c r="N33" s="27">
        <f t="shared" si="1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Pers!$G34*Date!$C$2</f>
        <v>0</v>
      </c>
      <c r="F34" s="24">
        <f>$E34*Date!$C$17/100</f>
        <v>0</v>
      </c>
      <c r="G34" s="24">
        <f>IF(E34&gt;(Date!$E$22*Date!$E$24),Date!$E$22*Date!$E$24*Date!$C$16/100,E34*Date!$C$16/100)</f>
        <v>0</v>
      </c>
      <c r="H34" s="24">
        <f>E34*Date!$C$18/100</f>
        <v>0</v>
      </c>
      <c r="I34" s="16">
        <f t="shared" si="11"/>
        <v>0</v>
      </c>
      <c r="J34" s="50">
        <f>Pers!$F34</f>
        <v>0</v>
      </c>
      <c r="K34" s="65">
        <f t="shared" si="12"/>
        <v>0</v>
      </c>
      <c r="L34" s="25">
        <f t="shared" si="13"/>
        <v>0</v>
      </c>
      <c r="M34" s="26">
        <f t="shared" si="3"/>
        <v>0</v>
      </c>
      <c r="N34" s="27">
        <f t="shared" si="1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Pers!$G35*Date!$C$2</f>
        <v>0</v>
      </c>
      <c r="F35" s="24">
        <f>$E35*Date!$C$17/100</f>
        <v>0</v>
      </c>
      <c r="G35" s="24">
        <f>IF(E35&gt;(Date!$E$22*Date!$E$24),Date!$E$22*Date!$E$24*Date!$C$16/100,E35*Date!$C$16/100)</f>
        <v>0</v>
      </c>
      <c r="H35" s="24">
        <f>E35*Date!$C$18/100</f>
        <v>0</v>
      </c>
      <c r="I35" s="16">
        <f aca="true" t="shared" si="15" ref="I35:I42">E35-F35-G35-H35</f>
        <v>0</v>
      </c>
      <c r="J35" s="50">
        <f>Pers!$F35</f>
        <v>0</v>
      </c>
      <c r="K35" s="65">
        <f aca="true" t="shared" si="16" ref="K35:K42">IF(E35&gt;0,ROUNDUP(IF(E35&lt;=10000000,2500000+J35*1000000,IF(E35&lt;30000000,(2500000+J35*1000000)*(1-(E35-10000000)/20000000),0))/100000,0)*100000,0)</f>
        <v>0</v>
      </c>
      <c r="L35" s="25">
        <f aca="true" t="shared" si="17" ref="L35:L42">IF((I35-K35)&gt;0,(ROUND((I35-K35)/1000,0)*1000),0)</f>
        <v>0</v>
      </c>
      <c r="M35" s="26">
        <f t="shared" si="3"/>
        <v>0</v>
      </c>
      <c r="N35" s="27">
        <f aca="true" t="shared" si="18" ref="N35:N42">E35-F35-G35-H35-M35</f>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Pers!$G36*Date!$C$2</f>
        <v>0</v>
      </c>
      <c r="F36" s="24">
        <f>$E36*Date!$C$17/100</f>
        <v>0</v>
      </c>
      <c r="G36" s="24">
        <f>IF(E36&gt;(Date!$E$22*Date!$E$24),Date!$E$22*Date!$E$24*Date!$C$16/100,E36*Date!$C$16/100)</f>
        <v>0</v>
      </c>
      <c r="H36" s="24">
        <f>E36*Date!$C$18/100</f>
        <v>0</v>
      </c>
      <c r="I36" s="16">
        <f t="shared" si="15"/>
        <v>0</v>
      </c>
      <c r="J36" s="50">
        <f>Pers!$F36</f>
        <v>0</v>
      </c>
      <c r="K36" s="65">
        <f t="shared" si="16"/>
        <v>0</v>
      </c>
      <c r="L36" s="25">
        <f t="shared" si="17"/>
        <v>0</v>
      </c>
      <c r="M36" s="26">
        <f t="shared" si="3"/>
        <v>0</v>
      </c>
      <c r="N36" s="27">
        <f t="shared" si="18"/>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Pers!$G37*Date!$C$2</f>
        <v>0</v>
      </c>
      <c r="F37" s="24">
        <f>$E37*Date!$C$17/100</f>
        <v>0</v>
      </c>
      <c r="G37" s="24">
        <f>IF(E37&gt;(Date!$E$22*Date!$E$24),Date!$E$22*Date!$E$24*Date!$C$16/100,E37*Date!$C$16/100)</f>
        <v>0</v>
      </c>
      <c r="H37" s="24">
        <f>E37*Date!$C$18/100</f>
        <v>0</v>
      </c>
      <c r="I37" s="16">
        <f t="shared" si="15"/>
        <v>0</v>
      </c>
      <c r="J37" s="50">
        <f>Pers!$F37</f>
        <v>0</v>
      </c>
      <c r="K37" s="65">
        <f t="shared" si="16"/>
        <v>0</v>
      </c>
      <c r="L37" s="25">
        <f t="shared" si="17"/>
        <v>0</v>
      </c>
      <c r="M37" s="26">
        <f t="shared" si="3"/>
        <v>0</v>
      </c>
      <c r="N37" s="27">
        <f t="shared" si="18"/>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Pers!$G38*Date!$C$2</f>
        <v>0</v>
      </c>
      <c r="F38" s="24">
        <f>$E38*Date!$C$17/100</f>
        <v>0</v>
      </c>
      <c r="G38" s="24">
        <f>IF(E38&gt;(Date!$E$22*Date!$E$24),Date!$E$22*Date!$E$24*Date!$C$16/100,E38*Date!$C$16/100)</f>
        <v>0</v>
      </c>
      <c r="H38" s="24">
        <f>E38*Date!$C$18/100</f>
        <v>0</v>
      </c>
      <c r="I38" s="16">
        <f t="shared" si="15"/>
        <v>0</v>
      </c>
      <c r="J38" s="50">
        <f>Pers!$F38</f>
        <v>0</v>
      </c>
      <c r="K38" s="65">
        <f t="shared" si="16"/>
        <v>0</v>
      </c>
      <c r="L38" s="25">
        <f t="shared" si="17"/>
        <v>0</v>
      </c>
      <c r="M38" s="26">
        <f t="shared" si="3"/>
        <v>0</v>
      </c>
      <c r="N38" s="27">
        <f t="shared" si="18"/>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Pers!$G39*Date!$C$2</f>
        <v>0</v>
      </c>
      <c r="F39" s="24">
        <f>$E39*Date!$C$17/100</f>
        <v>0</v>
      </c>
      <c r="G39" s="24">
        <f>IF(E39&gt;(Date!$E$22*Date!$E$24),Date!$E$22*Date!$E$24*Date!$C$16/100,E39*Date!$C$16/100)</f>
        <v>0</v>
      </c>
      <c r="H39" s="24">
        <f>E39*Date!$C$18/100</f>
        <v>0</v>
      </c>
      <c r="I39" s="16">
        <f t="shared" si="15"/>
        <v>0</v>
      </c>
      <c r="J39" s="50">
        <f>Pers!$F39</f>
        <v>0</v>
      </c>
      <c r="K39" s="65">
        <f t="shared" si="16"/>
        <v>0</v>
      </c>
      <c r="L39" s="25">
        <f t="shared" si="17"/>
        <v>0</v>
      </c>
      <c r="M39" s="26">
        <f t="shared" si="3"/>
        <v>0</v>
      </c>
      <c r="N39" s="27">
        <f t="shared" si="18"/>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Pers!$G40*Date!$C$2</f>
        <v>0</v>
      </c>
      <c r="F40" s="24">
        <f>$E40*Date!$C$17/100</f>
        <v>0</v>
      </c>
      <c r="G40" s="24">
        <f>IF(E40&gt;(Date!$E$22*Date!$E$24),Date!$E$22*Date!$E$24*Date!$C$16/100,E40*Date!$C$16/100)</f>
        <v>0</v>
      </c>
      <c r="H40" s="24">
        <f>E40*Date!$C$18/100</f>
        <v>0</v>
      </c>
      <c r="I40" s="16">
        <f t="shared" si="15"/>
        <v>0</v>
      </c>
      <c r="J40" s="50">
        <f>Pers!$F40</f>
        <v>0</v>
      </c>
      <c r="K40" s="65">
        <f t="shared" si="16"/>
        <v>0</v>
      </c>
      <c r="L40" s="25">
        <f t="shared" si="17"/>
        <v>0</v>
      </c>
      <c r="M40" s="26">
        <f t="shared" si="3"/>
        <v>0</v>
      </c>
      <c r="N40" s="27">
        <f t="shared" si="18"/>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Pers!$G41*Date!$C$2</f>
        <v>0</v>
      </c>
      <c r="F41" s="24">
        <f>$E41*Date!$C$17/100</f>
        <v>0</v>
      </c>
      <c r="G41" s="24">
        <f>IF(E41&gt;(Date!$E$22*Date!$E$24),Date!$E$22*Date!$E$24*Date!$C$16/100,E41*Date!$C$16/100)</f>
        <v>0</v>
      </c>
      <c r="H41" s="24">
        <f>E41*Date!$C$18/100</f>
        <v>0</v>
      </c>
      <c r="I41" s="16">
        <f t="shared" si="15"/>
        <v>0</v>
      </c>
      <c r="J41" s="50">
        <f>Pers!$F41</f>
        <v>0</v>
      </c>
      <c r="K41" s="65">
        <f t="shared" si="16"/>
        <v>0</v>
      </c>
      <c r="L41" s="25">
        <f t="shared" si="17"/>
        <v>0</v>
      </c>
      <c r="M41" s="26">
        <f t="shared" si="3"/>
        <v>0</v>
      </c>
      <c r="N41" s="27">
        <f t="shared" si="18"/>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Pers!$G42*Date!$C$2</f>
        <v>0</v>
      </c>
      <c r="F42" s="24">
        <f>$E42*Date!$C$17/100</f>
        <v>0</v>
      </c>
      <c r="G42" s="24">
        <f>IF(E42&gt;(Date!$E$22*Date!$E$24),Date!$E$22*Date!$E$24*Date!$C$16/100,E42*Date!$C$16/100)</f>
        <v>0</v>
      </c>
      <c r="H42" s="24">
        <f>E42*Date!$C$18/100</f>
        <v>0</v>
      </c>
      <c r="I42" s="16">
        <f t="shared" si="15"/>
        <v>0</v>
      </c>
      <c r="J42" s="50">
        <f>Pers!$F42</f>
        <v>0</v>
      </c>
      <c r="K42" s="65">
        <f t="shared" si="16"/>
        <v>0</v>
      </c>
      <c r="L42" s="25">
        <f t="shared" si="17"/>
        <v>0</v>
      </c>
      <c r="M42" s="26">
        <f t="shared" si="3"/>
        <v>0</v>
      </c>
      <c r="N42" s="27">
        <f t="shared" si="18"/>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Pers!$G43*Date!$C$2</f>
        <v>0</v>
      </c>
      <c r="F43" s="24">
        <f>$E43*Date!$C$17/100</f>
        <v>0</v>
      </c>
      <c r="G43" s="24">
        <f>IF(E43&gt;(Date!$E$22*Date!$E$24),Date!$E$22*Date!$E$24*Date!$C$16/100,E43*Date!$C$16/100)</f>
        <v>0</v>
      </c>
      <c r="H43" s="24">
        <f>E43*Date!$C$18/100</f>
        <v>0</v>
      </c>
      <c r="I43" s="16">
        <f aca="true" t="shared" si="19" ref="I43:I50">E43-F43-G43-H43</f>
        <v>0</v>
      </c>
      <c r="J43" s="50">
        <f>Pers!$F43</f>
        <v>0</v>
      </c>
      <c r="K43" s="65">
        <f aca="true" t="shared" si="20" ref="K43:K50">IF(E43&gt;0,ROUNDUP(IF(E43&lt;=10000000,2500000+J43*1000000,IF(E43&lt;30000000,(2500000+J43*1000000)*(1-(E43-10000000)/20000000),0))/100000,0)*100000,0)</f>
        <v>0</v>
      </c>
      <c r="L43" s="25">
        <f aca="true" t="shared" si="21" ref="L43:L50">IF((I43-K43)&gt;0,(ROUND((I43-K43)/1000,0)*1000),0)</f>
        <v>0</v>
      </c>
      <c r="M43" s="26">
        <f t="shared" si="3"/>
        <v>0</v>
      </c>
      <c r="N43" s="27">
        <f aca="true" t="shared" si="22" ref="N43:N50">E43-F43-G43-H43-M43</f>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Pers!$G44*Date!$C$2</f>
        <v>0</v>
      </c>
      <c r="F44" s="24">
        <f>$E44*Date!$C$17/100</f>
        <v>0</v>
      </c>
      <c r="G44" s="24">
        <f>IF(E44&gt;(Date!$E$22*Date!$E$24),Date!$E$22*Date!$E$24*Date!$C$16/100,E44*Date!$C$16/100)</f>
        <v>0</v>
      </c>
      <c r="H44" s="24">
        <f>E44*Date!$C$18/100</f>
        <v>0</v>
      </c>
      <c r="I44" s="16">
        <f t="shared" si="19"/>
        <v>0</v>
      </c>
      <c r="J44" s="50">
        <f>Pers!$F44</f>
        <v>0</v>
      </c>
      <c r="K44" s="65">
        <f t="shared" si="20"/>
        <v>0</v>
      </c>
      <c r="L44" s="25">
        <f t="shared" si="21"/>
        <v>0</v>
      </c>
      <c r="M44" s="26">
        <f t="shared" si="3"/>
        <v>0</v>
      </c>
      <c r="N44" s="27">
        <f t="shared" si="22"/>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Pers!$G45*Date!$C$2</f>
        <v>0</v>
      </c>
      <c r="F45" s="24">
        <f>$E45*Date!$C$17/100</f>
        <v>0</v>
      </c>
      <c r="G45" s="24">
        <f>IF(E45&gt;(Date!$E$22*Date!$E$24),Date!$E$22*Date!$E$24*Date!$C$16/100,E45*Date!$C$16/100)</f>
        <v>0</v>
      </c>
      <c r="H45" s="24">
        <f>E45*Date!$C$18/100</f>
        <v>0</v>
      </c>
      <c r="I45" s="16">
        <f t="shared" si="19"/>
        <v>0</v>
      </c>
      <c r="J45" s="50">
        <f>Pers!$F45</f>
        <v>0</v>
      </c>
      <c r="K45" s="65">
        <f t="shared" si="20"/>
        <v>0</v>
      </c>
      <c r="L45" s="25">
        <f t="shared" si="21"/>
        <v>0</v>
      </c>
      <c r="M45" s="26">
        <f t="shared" si="3"/>
        <v>0</v>
      </c>
      <c r="N45" s="27">
        <f t="shared" si="22"/>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Pers!$G46*Date!$C$2</f>
        <v>0</v>
      </c>
      <c r="F46" s="24">
        <f>$E46*Date!$C$17/100</f>
        <v>0</v>
      </c>
      <c r="G46" s="24">
        <f>IF(E46&gt;(Date!$E$22*Date!$E$24),Date!$E$22*Date!$E$24*Date!$C$16/100,E46*Date!$C$16/100)</f>
        <v>0</v>
      </c>
      <c r="H46" s="24">
        <f>E46*Date!$C$18/100</f>
        <v>0</v>
      </c>
      <c r="I46" s="16">
        <f t="shared" si="19"/>
        <v>0</v>
      </c>
      <c r="J46" s="50">
        <f>Pers!$F46</f>
        <v>0</v>
      </c>
      <c r="K46" s="65">
        <f t="shared" si="20"/>
        <v>0</v>
      </c>
      <c r="L46" s="25">
        <f t="shared" si="21"/>
        <v>0</v>
      </c>
      <c r="M46" s="26">
        <f t="shared" si="3"/>
        <v>0</v>
      </c>
      <c r="N46" s="27">
        <f t="shared" si="22"/>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Pers!$G47*Date!$C$2</f>
        <v>0</v>
      </c>
      <c r="F47" s="24">
        <f>$E47*Date!$C$17/100</f>
        <v>0</v>
      </c>
      <c r="G47" s="24">
        <f>IF(E47&gt;(Date!$E$22*Date!$E$24),Date!$E$22*Date!$E$24*Date!$C$16/100,E47*Date!$C$16/100)</f>
        <v>0</v>
      </c>
      <c r="H47" s="24">
        <f>E47*Date!$C$18/100</f>
        <v>0</v>
      </c>
      <c r="I47" s="16">
        <f t="shared" si="19"/>
        <v>0</v>
      </c>
      <c r="J47" s="50">
        <f>Pers!$F47</f>
        <v>0</v>
      </c>
      <c r="K47" s="65">
        <f t="shared" si="20"/>
        <v>0</v>
      </c>
      <c r="L47" s="25">
        <f t="shared" si="21"/>
        <v>0</v>
      </c>
      <c r="M47" s="26">
        <f t="shared" si="3"/>
        <v>0</v>
      </c>
      <c r="N47" s="27">
        <f t="shared" si="22"/>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Pers!$G48*Date!$C$2</f>
        <v>0</v>
      </c>
      <c r="F48" s="24">
        <f>$E48*Date!$C$17/100</f>
        <v>0</v>
      </c>
      <c r="G48" s="24">
        <f>IF(E48&gt;(Date!$E$22*Date!$E$24),Date!$E$22*Date!$E$24*Date!$C$16/100,E48*Date!$C$16/100)</f>
        <v>0</v>
      </c>
      <c r="H48" s="24">
        <f>E48*Date!$C$18/100</f>
        <v>0</v>
      </c>
      <c r="I48" s="16">
        <f t="shared" si="19"/>
        <v>0</v>
      </c>
      <c r="J48" s="50">
        <f>Pers!$F48</f>
        <v>0</v>
      </c>
      <c r="K48" s="65">
        <f t="shared" si="20"/>
        <v>0</v>
      </c>
      <c r="L48" s="25">
        <f t="shared" si="21"/>
        <v>0</v>
      </c>
      <c r="M48" s="26">
        <f t="shared" si="3"/>
        <v>0</v>
      </c>
      <c r="N48" s="27">
        <f t="shared" si="22"/>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Pers!$G49*Date!$C$2</f>
        <v>0</v>
      </c>
      <c r="F49" s="24">
        <f>$E49*Date!$C$17/100</f>
        <v>0</v>
      </c>
      <c r="G49" s="24">
        <f>IF(E49&gt;(Date!$E$22*Date!$E$24),Date!$E$22*Date!$E$24*Date!$C$16/100,E49*Date!$C$16/100)</f>
        <v>0</v>
      </c>
      <c r="H49" s="24">
        <f>E49*Date!$C$18/100</f>
        <v>0</v>
      </c>
      <c r="I49" s="16">
        <f t="shared" si="19"/>
        <v>0</v>
      </c>
      <c r="J49" s="50">
        <f>Pers!$F49</f>
        <v>0</v>
      </c>
      <c r="K49" s="65">
        <f t="shared" si="20"/>
        <v>0</v>
      </c>
      <c r="L49" s="25">
        <f t="shared" si="21"/>
        <v>0</v>
      </c>
      <c r="M49" s="26">
        <f t="shared" si="3"/>
        <v>0</v>
      </c>
      <c r="N49" s="27">
        <f t="shared" si="22"/>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Pers!$G50*Date!$C$2</f>
        <v>0</v>
      </c>
      <c r="F50" s="24">
        <f>$E50*Date!$C$17/100</f>
        <v>0</v>
      </c>
      <c r="G50" s="24">
        <f>IF(E50&gt;(Date!$E$22*Date!$E$24),Date!$E$22*Date!$E$24*Date!$C$16/100,E50*Date!$C$16/100)</f>
        <v>0</v>
      </c>
      <c r="H50" s="24">
        <f>E50*Date!$C$18/100</f>
        <v>0</v>
      </c>
      <c r="I50" s="16">
        <f t="shared" si="19"/>
        <v>0</v>
      </c>
      <c r="J50" s="50">
        <f>Pers!$F50</f>
        <v>0</v>
      </c>
      <c r="K50" s="65">
        <f t="shared" si="20"/>
        <v>0</v>
      </c>
      <c r="L50" s="25">
        <f t="shared" si="21"/>
        <v>0</v>
      </c>
      <c r="M50" s="26">
        <f t="shared" si="3"/>
        <v>0</v>
      </c>
      <c r="N50" s="27">
        <f t="shared" si="22"/>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Pers!$G51*Date!$C$2</f>
        <v>0</v>
      </c>
      <c r="F51" s="24">
        <f>$E51*Date!$C$17/100</f>
        <v>0</v>
      </c>
      <c r="G51" s="24">
        <f>IF(E51&gt;(Date!$E$22*Date!$E$24),Date!$E$22*Date!$E$24*Date!$C$16/100,E51*Date!$C$16/100)</f>
        <v>0</v>
      </c>
      <c r="H51" s="24">
        <f>E51*Date!$C$18/100</f>
        <v>0</v>
      </c>
      <c r="I51" s="16">
        <f>E51-F51-G51-H51</f>
        <v>0</v>
      </c>
      <c r="J51" s="50">
        <f>Pers!$F51</f>
        <v>0</v>
      </c>
      <c r="K51" s="65">
        <f>IF(E51&gt;0,ROUNDUP(IF(E51&lt;=10000000,2500000+J51*1000000,IF(E51&lt;30000000,(2500000+J51*1000000)*(1-(E51-10000000)/20000000),0))/100000,0)*100000,0)</f>
        <v>0</v>
      </c>
      <c r="L51" s="25">
        <f>IF((I51-K51)&gt;0,(ROUND((I51-K51)/1000,0)*1000),0)</f>
        <v>0</v>
      </c>
      <c r="M51" s="26">
        <f t="shared" si="3"/>
        <v>0</v>
      </c>
      <c r="N51" s="27">
        <f>E51-F51-G51-H51-M51</f>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23" ref="K53:R53">SUBTOTAL(9,K2:K52)</f>
        <v>0</v>
      </c>
      <c r="L53" s="66">
        <f t="shared" si="23"/>
        <v>0</v>
      </c>
      <c r="M53" s="66">
        <f t="shared" si="23"/>
        <v>0</v>
      </c>
      <c r="N53" s="66">
        <f t="shared" si="23"/>
        <v>0</v>
      </c>
      <c r="O53" s="44">
        <f>IF($E$53&gt;(Date!$E$22*Date!$E$24*C53),Date!$E$22*Date!$E$24*C53*Date!$B$16/100,$E$53*Date!$B$16/100)</f>
        <v>0</v>
      </c>
      <c r="P53" s="66">
        <f t="shared" si="23"/>
        <v>0</v>
      </c>
      <c r="Q53" s="66">
        <f t="shared" si="23"/>
        <v>0</v>
      </c>
      <c r="R53" s="66">
        <f t="shared" si="23"/>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Date!$A$2</f>
        <v>Ianuarie</v>
      </c>
      <c r="D55" s="71"/>
      <c r="E55" s="19"/>
      <c r="F55" s="19"/>
      <c r="G55" s="35">
        <f>Date!$D$2</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orientation="landscape" paperSize="9" scale="74" r:id="rId1"/>
  <headerFooter alignWithMargins="0">
    <oddHeader>&amp;L&amp;"Arial Narrow,Bold"&amp;9S.C.  ________________________&amp;C&amp;"Arial Narrow,Bold"&amp;9Calcul impozit salarii&amp;R&amp;"Arial Narrow,Bold"&amp;9Ianuarie 2005</oddHeader>
  </headerFooter>
</worksheet>
</file>

<file path=xl/worksheets/sheet15.xml><?xml version="1.0" encoding="utf-8"?>
<worksheet xmlns="http://schemas.openxmlformats.org/spreadsheetml/2006/main" xmlns:r="http://schemas.openxmlformats.org/officeDocument/2006/relationships">
  <dimension ref="A1:I51"/>
  <sheetViews>
    <sheetView workbookViewId="0" topLeftCell="A1">
      <pane ySplit="1" topLeftCell="BM2" activePane="bottomLeft" state="frozen"/>
      <selection pane="topLeft" activeCell="A1" sqref="A1"/>
      <selection pane="bottomLeft" activeCell="E27" sqref="E27"/>
    </sheetView>
  </sheetViews>
  <sheetFormatPr defaultColWidth="9.140625" defaultRowHeight="12.75"/>
  <cols>
    <col min="1" max="1" width="10.7109375" style="3" customWidth="1"/>
    <col min="2" max="3" width="12.7109375" style="1" customWidth="1"/>
    <col min="4" max="4" width="9.140625" style="1" customWidth="1"/>
    <col min="5" max="5" width="5.7109375" style="2" customWidth="1"/>
    <col min="6" max="7" width="9.140625" style="1" customWidth="1"/>
    <col min="8" max="8" width="6.7109375" style="2" customWidth="1"/>
    <col min="9" max="16384" width="9.140625" style="1" customWidth="1"/>
  </cols>
  <sheetData>
    <row r="1" spans="1:9" ht="37.5">
      <c r="A1" s="63" t="s">
        <v>31</v>
      </c>
      <c r="B1" s="64" t="s">
        <v>29</v>
      </c>
      <c r="C1" s="64" t="s">
        <v>30</v>
      </c>
      <c r="D1" s="64" t="s">
        <v>72</v>
      </c>
      <c r="E1" s="64" t="s">
        <v>152</v>
      </c>
      <c r="F1" s="64" t="s">
        <v>32</v>
      </c>
      <c r="G1" s="64" t="s">
        <v>55</v>
      </c>
      <c r="H1" s="64" t="s">
        <v>156</v>
      </c>
      <c r="I1" s="64" t="s">
        <v>1</v>
      </c>
    </row>
    <row r="2" spans="1:9" ht="18.75">
      <c r="A2" s="96">
        <v>1450101400100</v>
      </c>
      <c r="B2" s="95" t="s">
        <v>73</v>
      </c>
      <c r="C2" s="95" t="s">
        <v>77</v>
      </c>
      <c r="D2" s="95" t="s">
        <v>125</v>
      </c>
      <c r="E2" s="98">
        <v>2</v>
      </c>
      <c r="F2" s="97">
        <f>COUNTIF(Dependenti!$D$2:Dependenti!$D$100,$A2)</f>
        <v>0</v>
      </c>
      <c r="G2" s="77">
        <f>I2/8*H2</f>
        <v>3100000</v>
      </c>
      <c r="H2" s="98">
        <v>8</v>
      </c>
      <c r="I2" s="99">
        <v>3100000</v>
      </c>
    </row>
    <row r="3" spans="1:9" ht="18.75">
      <c r="A3" s="96">
        <v>1500201400101</v>
      </c>
      <c r="B3" s="95" t="s">
        <v>74</v>
      </c>
      <c r="C3" s="95" t="s">
        <v>78</v>
      </c>
      <c r="D3" s="95" t="s">
        <v>125</v>
      </c>
      <c r="E3" s="98">
        <v>1</v>
      </c>
      <c r="F3" s="97">
        <f>COUNTIF(Dependenti!$D$2:Dependenti!$D$100,$A3)</f>
        <v>0</v>
      </c>
      <c r="G3" s="77">
        <f aca="true" t="shared" si="0" ref="G3:G27">I3/8*H3</f>
        <v>5000000</v>
      </c>
      <c r="H3" s="98">
        <v>8</v>
      </c>
      <c r="I3" s="99">
        <v>5000000</v>
      </c>
    </row>
    <row r="4" spans="1:9" ht="18.75">
      <c r="A4" s="96">
        <v>2550301400103</v>
      </c>
      <c r="B4" s="95" t="s">
        <v>56</v>
      </c>
      <c r="C4" s="95" t="s">
        <v>79</v>
      </c>
      <c r="D4" s="95" t="s">
        <v>125</v>
      </c>
      <c r="E4" s="98">
        <v>2</v>
      </c>
      <c r="F4" s="97">
        <f>COUNTIF(Dependenti!$D$2:Dependenti!$D$100,$A4)</f>
        <v>0</v>
      </c>
      <c r="G4" s="77">
        <f t="shared" si="0"/>
        <v>2000000</v>
      </c>
      <c r="H4" s="98">
        <v>2</v>
      </c>
      <c r="I4" s="99">
        <v>8000000</v>
      </c>
    </row>
    <row r="5" spans="1:9" ht="18.75">
      <c r="A5" s="96">
        <v>1521026400105</v>
      </c>
      <c r="B5" s="95" t="s">
        <v>75</v>
      </c>
      <c r="C5" s="95" t="s">
        <v>80</v>
      </c>
      <c r="D5" s="95" t="s">
        <v>125</v>
      </c>
      <c r="E5" s="98">
        <v>1</v>
      </c>
      <c r="F5" s="97">
        <f>COUNTIF(Dependenti!$D$2:Dependenti!$D$100,$A5)</f>
        <v>2</v>
      </c>
      <c r="G5" s="77">
        <f t="shared" si="0"/>
        <v>10000000</v>
      </c>
      <c r="H5" s="98">
        <v>8</v>
      </c>
      <c r="I5" s="99">
        <v>10000000</v>
      </c>
    </row>
    <row r="6" spans="1:9" ht="18.75">
      <c r="A6" s="96">
        <v>1621010400106</v>
      </c>
      <c r="B6" s="95" t="s">
        <v>76</v>
      </c>
      <c r="C6" s="95" t="s">
        <v>81</v>
      </c>
      <c r="D6" s="95" t="s">
        <v>125</v>
      </c>
      <c r="E6" s="98">
        <v>2</v>
      </c>
      <c r="F6" s="97">
        <f>COUNTIF(Dependenti!$D$2:Dependenti!$D$100,$A6)</f>
        <v>1</v>
      </c>
      <c r="G6" s="77">
        <f t="shared" si="0"/>
        <v>11000000</v>
      </c>
      <c r="H6" s="98">
        <v>8</v>
      </c>
      <c r="I6" s="99">
        <v>11000000</v>
      </c>
    </row>
    <row r="7" spans="1:9" ht="18.75">
      <c r="A7" s="96">
        <v>2700308400107</v>
      </c>
      <c r="B7" s="95" t="s">
        <v>82</v>
      </c>
      <c r="C7" s="95" t="s">
        <v>99</v>
      </c>
      <c r="D7" s="95" t="s">
        <v>125</v>
      </c>
      <c r="E7" s="98">
        <v>1</v>
      </c>
      <c r="F7" s="97">
        <f>COUNTIF(Dependenti!$D$2:Dependenti!$D$100,$A7)</f>
        <v>0</v>
      </c>
      <c r="G7" s="77">
        <f t="shared" si="0"/>
        <v>6500000</v>
      </c>
      <c r="H7" s="98">
        <v>4</v>
      </c>
      <c r="I7" s="99">
        <v>13000000</v>
      </c>
    </row>
    <row r="8" spans="1:9" ht="18.75">
      <c r="A8" s="96">
        <v>2750301400108</v>
      </c>
      <c r="B8" s="95" t="s">
        <v>57</v>
      </c>
      <c r="C8" s="95" t="s">
        <v>100</v>
      </c>
      <c r="D8" s="95" t="s">
        <v>125</v>
      </c>
      <c r="E8" s="98">
        <v>2</v>
      </c>
      <c r="F8" s="97">
        <f>COUNTIF(Dependenti!$D$2:Dependenti!$D$100,$A8)</f>
        <v>0</v>
      </c>
      <c r="G8" s="77">
        <f t="shared" si="0"/>
        <v>14000000</v>
      </c>
      <c r="H8" s="98">
        <v>8</v>
      </c>
      <c r="I8" s="99">
        <v>14000000</v>
      </c>
    </row>
    <row r="9" spans="1:9" ht="18.75">
      <c r="A9" s="96">
        <v>1730401400109</v>
      </c>
      <c r="B9" s="95" t="s">
        <v>83</v>
      </c>
      <c r="C9" s="95" t="s">
        <v>101</v>
      </c>
      <c r="D9" s="95" t="s">
        <v>125</v>
      </c>
      <c r="E9" s="98">
        <v>1</v>
      </c>
      <c r="F9" s="97">
        <f>COUNTIF(Dependenti!$D$2:Dependenti!$D$100,$A9)</f>
        <v>0</v>
      </c>
      <c r="G9" s="77">
        <f t="shared" si="0"/>
        <v>15000000</v>
      </c>
      <c r="H9" s="98">
        <v>8</v>
      </c>
      <c r="I9" s="99">
        <v>15000000</v>
      </c>
    </row>
    <row r="10" spans="1:9" ht="18.75">
      <c r="A10" s="96">
        <v>1730401400110</v>
      </c>
      <c r="B10" s="95" t="s">
        <v>84</v>
      </c>
      <c r="C10" s="95" t="s">
        <v>84</v>
      </c>
      <c r="D10" s="95" t="s">
        <v>125</v>
      </c>
      <c r="E10" s="98">
        <v>2</v>
      </c>
      <c r="F10" s="97">
        <f>COUNTIF(Dependenti!$D$2:Dependenti!$D$100,$A10)</f>
        <v>1</v>
      </c>
      <c r="G10" s="77">
        <f t="shared" si="0"/>
        <v>16000000</v>
      </c>
      <c r="H10" s="98">
        <v>8</v>
      </c>
      <c r="I10" s="99">
        <v>16000000</v>
      </c>
    </row>
    <row r="11" spans="1:9" ht="18.75">
      <c r="A11" s="96">
        <v>2630401400111</v>
      </c>
      <c r="B11" s="95" t="s">
        <v>85</v>
      </c>
      <c r="C11" s="95" t="s">
        <v>102</v>
      </c>
      <c r="D11" s="95" t="s">
        <v>125</v>
      </c>
      <c r="E11" s="98">
        <v>1</v>
      </c>
      <c r="F11" s="97">
        <f>COUNTIF(Dependenti!$D$2:Dependenti!$D$100,$A11)</f>
        <v>0</v>
      </c>
      <c r="G11" s="77">
        <f t="shared" si="0"/>
        <v>4250000</v>
      </c>
      <c r="H11" s="98">
        <v>2</v>
      </c>
      <c r="I11" s="99">
        <v>17000000</v>
      </c>
    </row>
    <row r="12" spans="1:9" ht="18.75">
      <c r="A12" s="96">
        <v>1530401400112</v>
      </c>
      <c r="B12" s="95" t="s">
        <v>86</v>
      </c>
      <c r="C12" s="95" t="s">
        <v>103</v>
      </c>
      <c r="D12" s="95" t="s">
        <v>125</v>
      </c>
      <c r="E12" s="98">
        <v>2</v>
      </c>
      <c r="F12" s="97">
        <f>COUNTIF(Dependenti!$D$2:Dependenti!$D$100,$A12)</f>
        <v>0</v>
      </c>
      <c r="G12" s="77">
        <f t="shared" si="0"/>
        <v>18000000</v>
      </c>
      <c r="H12" s="98">
        <v>8</v>
      </c>
      <c r="I12" s="99">
        <v>18000000</v>
      </c>
    </row>
    <row r="13" spans="1:9" ht="18.75">
      <c r="A13" s="96">
        <v>1630401400113</v>
      </c>
      <c r="B13" s="95" t="s">
        <v>87</v>
      </c>
      <c r="C13" s="95" t="s">
        <v>104</v>
      </c>
      <c r="D13" s="95" t="s">
        <v>125</v>
      </c>
      <c r="E13" s="98">
        <v>1</v>
      </c>
      <c r="F13" s="97">
        <f>COUNTIF(Dependenti!$D$2:Dependenti!$D$100,$A13)</f>
        <v>1</v>
      </c>
      <c r="G13" s="77">
        <f t="shared" si="0"/>
        <v>9500000</v>
      </c>
      <c r="H13" s="98">
        <v>4</v>
      </c>
      <c r="I13" s="99">
        <v>19000000</v>
      </c>
    </row>
    <row r="14" spans="1:9" ht="18.75">
      <c r="A14" s="96">
        <v>2630401400114</v>
      </c>
      <c r="B14" s="95" t="s">
        <v>88</v>
      </c>
      <c r="C14" s="95" t="s">
        <v>105</v>
      </c>
      <c r="D14" s="95" t="s">
        <v>125</v>
      </c>
      <c r="E14" s="98">
        <v>2</v>
      </c>
      <c r="F14" s="97">
        <f>COUNTIF(Dependenti!$D$2:Dependenti!$D$100,$A14)</f>
        <v>0</v>
      </c>
      <c r="G14" s="77">
        <f t="shared" si="0"/>
        <v>20000000</v>
      </c>
      <c r="H14" s="98">
        <v>8</v>
      </c>
      <c r="I14" s="99">
        <v>20000000</v>
      </c>
    </row>
    <row r="15" spans="1:9" ht="18.75">
      <c r="A15" s="96">
        <v>1650401400115</v>
      </c>
      <c r="B15" s="95" t="s">
        <v>5</v>
      </c>
      <c r="C15" s="95" t="s">
        <v>106</v>
      </c>
      <c r="D15" s="95" t="s">
        <v>125</v>
      </c>
      <c r="E15" s="98">
        <v>1</v>
      </c>
      <c r="F15" s="97">
        <f>COUNTIF(Dependenti!$D$2:Dependenti!$D$100,$A15)</f>
        <v>0</v>
      </c>
      <c r="G15" s="77">
        <f t="shared" si="0"/>
        <v>21000000</v>
      </c>
      <c r="H15" s="98">
        <v>8</v>
      </c>
      <c r="I15" s="99">
        <v>21000000</v>
      </c>
    </row>
    <row r="16" spans="1:9" ht="18.75">
      <c r="A16" s="96">
        <v>2650401400116</v>
      </c>
      <c r="B16" s="95" t="s">
        <v>89</v>
      </c>
      <c r="C16" s="95" t="s">
        <v>107</v>
      </c>
      <c r="D16" s="95" t="s">
        <v>125</v>
      </c>
      <c r="E16" s="98">
        <v>2</v>
      </c>
      <c r="F16" s="97">
        <f>COUNTIF(Dependenti!$D$2:Dependenti!$D$100,$A16)</f>
        <v>0</v>
      </c>
      <c r="G16" s="77">
        <f t="shared" si="0"/>
        <v>16500000</v>
      </c>
      <c r="H16" s="98">
        <v>6</v>
      </c>
      <c r="I16" s="99">
        <v>22000000</v>
      </c>
    </row>
    <row r="17" spans="1:9" ht="18.75">
      <c r="A17" s="96">
        <v>1600401400117</v>
      </c>
      <c r="B17" s="95" t="s">
        <v>65</v>
      </c>
      <c r="C17" s="95" t="s">
        <v>108</v>
      </c>
      <c r="D17" s="95" t="s">
        <v>125</v>
      </c>
      <c r="E17" s="98">
        <v>1</v>
      </c>
      <c r="F17" s="97">
        <f>COUNTIF(Dependenti!$D$2:Dependenti!$D$100,$A17)</f>
        <v>0</v>
      </c>
      <c r="G17" s="77">
        <f t="shared" si="0"/>
        <v>23000000</v>
      </c>
      <c r="H17" s="98">
        <v>8</v>
      </c>
      <c r="I17" s="99">
        <v>23000000</v>
      </c>
    </row>
    <row r="18" spans="1:9" ht="18.75">
      <c r="A18" s="96">
        <v>2600401400118</v>
      </c>
      <c r="B18" s="95" t="s">
        <v>90</v>
      </c>
      <c r="C18" s="95" t="s">
        <v>109</v>
      </c>
      <c r="D18" s="95" t="s">
        <v>147</v>
      </c>
      <c r="E18" s="98">
        <v>2</v>
      </c>
      <c r="F18" s="97">
        <f>COUNTIF(Dependenti!$D$2:Dependenti!$D$100,$A18)</f>
        <v>1</v>
      </c>
      <c r="G18" s="77">
        <f t="shared" si="0"/>
        <v>24000000</v>
      </c>
      <c r="H18" s="98">
        <v>8</v>
      </c>
      <c r="I18" s="99">
        <v>24000000</v>
      </c>
    </row>
    <row r="19" spans="1:9" ht="18.75">
      <c r="A19" s="96">
        <v>1580401400119</v>
      </c>
      <c r="B19" s="95" t="s">
        <v>91</v>
      </c>
      <c r="C19" s="95" t="s">
        <v>110</v>
      </c>
      <c r="D19" s="95" t="s">
        <v>147</v>
      </c>
      <c r="E19" s="98">
        <v>1</v>
      </c>
      <c r="F19" s="97">
        <f>COUNTIF(Dependenti!$D$2:Dependenti!$D$100,$A19)</f>
        <v>0</v>
      </c>
      <c r="G19" s="77">
        <f t="shared" si="0"/>
        <v>25000000</v>
      </c>
      <c r="H19" s="98">
        <v>8</v>
      </c>
      <c r="I19" s="99">
        <v>25000000</v>
      </c>
    </row>
    <row r="20" spans="1:9" ht="18.75">
      <c r="A20" s="96">
        <v>2580401400120</v>
      </c>
      <c r="B20" s="95" t="s">
        <v>33</v>
      </c>
      <c r="C20" s="95" t="s">
        <v>111</v>
      </c>
      <c r="D20" s="95" t="s">
        <v>147</v>
      </c>
      <c r="E20" s="98">
        <v>2</v>
      </c>
      <c r="F20" s="97">
        <f>COUNTIF(Dependenti!$D$2:Dependenti!$D$100,$A20)</f>
        <v>0</v>
      </c>
      <c r="G20" s="77">
        <f t="shared" si="0"/>
        <v>26000000</v>
      </c>
      <c r="H20" s="98">
        <v>8</v>
      </c>
      <c r="I20" s="99">
        <v>26000000</v>
      </c>
    </row>
    <row r="21" spans="1:9" ht="18.75">
      <c r="A21" s="96">
        <v>1660401400121</v>
      </c>
      <c r="B21" s="95" t="s">
        <v>92</v>
      </c>
      <c r="C21" s="95" t="s">
        <v>112</v>
      </c>
      <c r="D21" s="95" t="s">
        <v>147</v>
      </c>
      <c r="E21" s="98">
        <v>1</v>
      </c>
      <c r="F21" s="97">
        <f>COUNTIF(Dependenti!$D$2:Dependenti!$D$100,$A21)</f>
        <v>0</v>
      </c>
      <c r="G21" s="77">
        <f t="shared" si="0"/>
        <v>27000000</v>
      </c>
      <c r="H21" s="98">
        <v>8</v>
      </c>
      <c r="I21" s="99">
        <v>27000000</v>
      </c>
    </row>
    <row r="22" spans="1:9" ht="18.75">
      <c r="A22" s="96">
        <v>2660401400122</v>
      </c>
      <c r="B22" s="95" t="s">
        <v>93</v>
      </c>
      <c r="C22" s="95" t="s">
        <v>113</v>
      </c>
      <c r="D22" s="95" t="s">
        <v>146</v>
      </c>
      <c r="E22" s="98">
        <v>2</v>
      </c>
      <c r="F22" s="97">
        <f>COUNTIF(Dependenti!$D$2:Dependenti!$D$100,$A22)</f>
        <v>0</v>
      </c>
      <c r="G22" s="77">
        <f t="shared" si="0"/>
        <v>28000000</v>
      </c>
      <c r="H22" s="98">
        <v>8</v>
      </c>
      <c r="I22" s="99">
        <v>28000000</v>
      </c>
    </row>
    <row r="23" spans="1:9" ht="18.75">
      <c r="A23" s="96">
        <v>1710401400123</v>
      </c>
      <c r="B23" s="95" t="s">
        <v>94</v>
      </c>
      <c r="C23" s="95" t="s">
        <v>114</v>
      </c>
      <c r="D23" s="95" t="s">
        <v>146</v>
      </c>
      <c r="E23" s="98">
        <v>1</v>
      </c>
      <c r="F23" s="97">
        <f>COUNTIF(Dependenti!$D$2:Dependenti!$D$100,$A23)</f>
        <v>0</v>
      </c>
      <c r="G23" s="77">
        <f t="shared" si="0"/>
        <v>29000000</v>
      </c>
      <c r="H23" s="98">
        <v>8</v>
      </c>
      <c r="I23" s="99">
        <v>29000000</v>
      </c>
    </row>
    <row r="24" spans="1:9" ht="18.75">
      <c r="A24" s="96">
        <v>2720401400124</v>
      </c>
      <c r="B24" s="95" t="s">
        <v>95</v>
      </c>
      <c r="C24" s="95" t="s">
        <v>115</v>
      </c>
      <c r="D24" s="95" t="s">
        <v>146</v>
      </c>
      <c r="E24" s="98">
        <v>1</v>
      </c>
      <c r="F24" s="97">
        <f>COUNTIF(Dependenti!$D$2:Dependenti!$D$100,$A24)</f>
        <v>0</v>
      </c>
      <c r="G24" s="77">
        <f t="shared" si="0"/>
        <v>30000000</v>
      </c>
      <c r="H24" s="98">
        <v>8</v>
      </c>
      <c r="I24" s="99">
        <v>30000000</v>
      </c>
    </row>
    <row r="25" spans="1:9" ht="18.75">
      <c r="A25" s="96">
        <v>1690401400125</v>
      </c>
      <c r="B25" s="95" t="s">
        <v>96</v>
      </c>
      <c r="C25" s="95" t="s">
        <v>116</v>
      </c>
      <c r="D25" s="95" t="s">
        <v>145</v>
      </c>
      <c r="E25" s="98">
        <v>1</v>
      </c>
      <c r="F25" s="97">
        <f>COUNTIF(Dependenti!$D$2:Dependenti!$D$100,$A25)</f>
        <v>0</v>
      </c>
      <c r="G25" s="77">
        <f t="shared" si="0"/>
        <v>31000000</v>
      </c>
      <c r="H25" s="98">
        <v>8</v>
      </c>
      <c r="I25" s="99">
        <v>31000000</v>
      </c>
    </row>
    <row r="26" spans="1:9" ht="18.75">
      <c r="A26" s="96">
        <v>1770401400126</v>
      </c>
      <c r="B26" s="95" t="s">
        <v>97</v>
      </c>
      <c r="C26" s="95" t="s">
        <v>117</v>
      </c>
      <c r="D26" s="95" t="s">
        <v>145</v>
      </c>
      <c r="E26" s="98">
        <v>1</v>
      </c>
      <c r="F26" s="97">
        <f>COUNTIF(Dependenti!$D$2:Dependenti!$D$100,$A26)</f>
        <v>0</v>
      </c>
      <c r="G26" s="77">
        <f t="shared" si="0"/>
        <v>50000000</v>
      </c>
      <c r="H26" s="98">
        <v>8</v>
      </c>
      <c r="I26" s="99">
        <v>50000000</v>
      </c>
    </row>
    <row r="27" spans="1:9" ht="18.75">
      <c r="A27" s="96">
        <v>1630401400127</v>
      </c>
      <c r="B27" s="95" t="s">
        <v>98</v>
      </c>
      <c r="C27" s="95" t="s">
        <v>118</v>
      </c>
      <c r="D27" s="95" t="s">
        <v>126</v>
      </c>
      <c r="E27" s="98">
        <v>9</v>
      </c>
      <c r="F27" s="97">
        <f>COUNTIF(Dependenti!$D$2:Dependenti!$D$100,$A27)</f>
        <v>0</v>
      </c>
      <c r="G27" s="77">
        <f t="shared" si="0"/>
        <v>90000000</v>
      </c>
      <c r="H27" s="98">
        <v>8</v>
      </c>
      <c r="I27" s="99">
        <v>90000000</v>
      </c>
    </row>
    <row r="28" spans="1:9" ht="18.75">
      <c r="A28" s="96"/>
      <c r="B28" s="95"/>
      <c r="C28" s="95"/>
      <c r="D28" s="95"/>
      <c r="E28" s="98"/>
      <c r="F28" s="97">
        <f>COUNTIF(Dependenti!$D$2:Dependenti!$D$100,$A28)</f>
        <v>0</v>
      </c>
      <c r="G28" s="77">
        <f>I28/8*H28</f>
        <v>0</v>
      </c>
      <c r="H28" s="98">
        <v>8</v>
      </c>
      <c r="I28" s="99">
        <v>0</v>
      </c>
    </row>
    <row r="29" spans="1:9" ht="18.75">
      <c r="A29" s="96"/>
      <c r="B29" s="95"/>
      <c r="C29" s="95"/>
      <c r="D29" s="95"/>
      <c r="E29" s="98"/>
      <c r="F29" s="97">
        <f>COUNTIF(Dependenti!$D$2:Dependenti!$D$100,$A29)</f>
        <v>0</v>
      </c>
      <c r="G29" s="77">
        <f aca="true" t="shared" si="1" ref="G29:G51">I29/8*H29</f>
        <v>0</v>
      </c>
      <c r="H29" s="98">
        <v>8</v>
      </c>
      <c r="I29" s="99">
        <v>0</v>
      </c>
    </row>
    <row r="30" spans="1:9" ht="18.75">
      <c r="A30" s="96"/>
      <c r="B30" s="95"/>
      <c r="C30" s="95"/>
      <c r="D30" s="95"/>
      <c r="E30" s="98"/>
      <c r="F30" s="97">
        <f>COUNTIF(Dependenti!$D$2:Dependenti!$D$100,$A30)</f>
        <v>0</v>
      </c>
      <c r="G30" s="77">
        <f t="shared" si="1"/>
        <v>0</v>
      </c>
      <c r="H30" s="98">
        <v>8</v>
      </c>
      <c r="I30" s="99">
        <v>0</v>
      </c>
    </row>
    <row r="31" spans="1:9" ht="18.75">
      <c r="A31" s="96"/>
      <c r="B31" s="95"/>
      <c r="C31" s="95"/>
      <c r="D31" s="95"/>
      <c r="E31" s="98"/>
      <c r="F31" s="97">
        <f>COUNTIF(Dependenti!$D$2:Dependenti!$D$100,$A31)</f>
        <v>0</v>
      </c>
      <c r="G31" s="77">
        <f t="shared" si="1"/>
        <v>0</v>
      </c>
      <c r="H31" s="98">
        <v>8</v>
      </c>
      <c r="I31" s="99">
        <v>0</v>
      </c>
    </row>
    <row r="32" spans="1:9" ht="18.75">
      <c r="A32" s="96"/>
      <c r="B32" s="95"/>
      <c r="C32" s="95"/>
      <c r="D32" s="95"/>
      <c r="E32" s="98"/>
      <c r="F32" s="97">
        <f>COUNTIF(Dependenti!$D$2:Dependenti!$D$100,$A32)</f>
        <v>0</v>
      </c>
      <c r="G32" s="77">
        <f t="shared" si="1"/>
        <v>0</v>
      </c>
      <c r="H32" s="98">
        <v>8</v>
      </c>
      <c r="I32" s="99">
        <v>0</v>
      </c>
    </row>
    <row r="33" spans="1:9" ht="18.75">
      <c r="A33" s="96"/>
      <c r="B33" s="95"/>
      <c r="C33" s="95"/>
      <c r="D33" s="95"/>
      <c r="E33" s="98"/>
      <c r="F33" s="97">
        <f>COUNTIF(Dependenti!$D$2:Dependenti!$D$100,$A33)</f>
        <v>0</v>
      </c>
      <c r="G33" s="77">
        <f t="shared" si="1"/>
        <v>0</v>
      </c>
      <c r="H33" s="98">
        <v>8</v>
      </c>
      <c r="I33" s="99">
        <v>0</v>
      </c>
    </row>
    <row r="34" spans="1:9" ht="18.75">
      <c r="A34" s="96"/>
      <c r="B34" s="95"/>
      <c r="C34" s="95"/>
      <c r="D34" s="95"/>
      <c r="E34" s="98"/>
      <c r="F34" s="97">
        <f>COUNTIF(Dependenti!$D$2:Dependenti!$D$100,$A34)</f>
        <v>0</v>
      </c>
      <c r="G34" s="77">
        <f t="shared" si="1"/>
        <v>0</v>
      </c>
      <c r="H34" s="98">
        <v>8</v>
      </c>
      <c r="I34" s="99">
        <v>0</v>
      </c>
    </row>
    <row r="35" spans="1:9" ht="18.75">
      <c r="A35" s="96"/>
      <c r="B35" s="95"/>
      <c r="C35" s="95"/>
      <c r="D35" s="95"/>
      <c r="E35" s="98"/>
      <c r="F35" s="97">
        <f>COUNTIF(Dependenti!$D$2:Dependenti!$D$100,$A35)</f>
        <v>0</v>
      </c>
      <c r="G35" s="77">
        <f t="shared" si="1"/>
        <v>0</v>
      </c>
      <c r="H35" s="98">
        <v>8</v>
      </c>
      <c r="I35" s="99">
        <v>0</v>
      </c>
    </row>
    <row r="36" spans="1:9" ht="18.75">
      <c r="A36" s="96"/>
      <c r="B36" s="95"/>
      <c r="C36" s="95"/>
      <c r="D36" s="95"/>
      <c r="E36" s="98"/>
      <c r="F36" s="97">
        <f>COUNTIF(Dependenti!$D$2:Dependenti!$D$100,$A36)</f>
        <v>0</v>
      </c>
      <c r="G36" s="77">
        <f t="shared" si="1"/>
        <v>0</v>
      </c>
      <c r="H36" s="98">
        <v>8</v>
      </c>
      <c r="I36" s="99">
        <v>0</v>
      </c>
    </row>
    <row r="37" spans="1:9" ht="18.75">
      <c r="A37" s="96"/>
      <c r="B37" s="95"/>
      <c r="C37" s="95"/>
      <c r="D37" s="95"/>
      <c r="E37" s="98"/>
      <c r="F37" s="97">
        <f>COUNTIF(Dependenti!$D$2:Dependenti!$D$100,$A37)</f>
        <v>0</v>
      </c>
      <c r="G37" s="77">
        <f t="shared" si="1"/>
        <v>0</v>
      </c>
      <c r="H37" s="98">
        <v>8</v>
      </c>
      <c r="I37" s="99">
        <v>0</v>
      </c>
    </row>
    <row r="38" spans="1:9" ht="18.75">
      <c r="A38" s="96"/>
      <c r="B38" s="95"/>
      <c r="C38" s="95"/>
      <c r="D38" s="95"/>
      <c r="E38" s="98"/>
      <c r="F38" s="97">
        <f>COUNTIF(Dependenti!$D$2:Dependenti!$D$100,$A38)</f>
        <v>0</v>
      </c>
      <c r="G38" s="77">
        <f t="shared" si="1"/>
        <v>0</v>
      </c>
      <c r="H38" s="98">
        <v>8</v>
      </c>
      <c r="I38" s="99">
        <v>0</v>
      </c>
    </row>
    <row r="39" spans="1:9" ht="18.75">
      <c r="A39" s="96"/>
      <c r="B39" s="95"/>
      <c r="C39" s="95"/>
      <c r="D39" s="95"/>
      <c r="E39" s="98"/>
      <c r="F39" s="97">
        <f>COUNTIF(Dependenti!$D$2:Dependenti!$D$100,$A39)</f>
        <v>0</v>
      </c>
      <c r="G39" s="77">
        <f t="shared" si="1"/>
        <v>0</v>
      </c>
      <c r="H39" s="98">
        <v>8</v>
      </c>
      <c r="I39" s="99">
        <v>0</v>
      </c>
    </row>
    <row r="40" spans="1:9" ht="18.75">
      <c r="A40" s="96"/>
      <c r="B40" s="95"/>
      <c r="C40" s="95"/>
      <c r="D40" s="95"/>
      <c r="E40" s="98"/>
      <c r="F40" s="97">
        <f>COUNTIF(Dependenti!$D$2:Dependenti!$D$100,$A40)</f>
        <v>0</v>
      </c>
      <c r="G40" s="77">
        <f t="shared" si="1"/>
        <v>0</v>
      </c>
      <c r="H40" s="98">
        <v>8</v>
      </c>
      <c r="I40" s="99">
        <v>0</v>
      </c>
    </row>
    <row r="41" spans="1:9" ht="18.75">
      <c r="A41" s="96"/>
      <c r="B41" s="95"/>
      <c r="C41" s="95"/>
      <c r="D41" s="95"/>
      <c r="E41" s="98"/>
      <c r="F41" s="97">
        <f>COUNTIF(Dependenti!$D$2:Dependenti!$D$100,$A41)</f>
        <v>0</v>
      </c>
      <c r="G41" s="77">
        <f t="shared" si="1"/>
        <v>0</v>
      </c>
      <c r="H41" s="98">
        <v>8</v>
      </c>
      <c r="I41" s="99">
        <v>0</v>
      </c>
    </row>
    <row r="42" spans="1:9" ht="18.75">
      <c r="A42" s="96"/>
      <c r="B42" s="95"/>
      <c r="C42" s="95"/>
      <c r="D42" s="95"/>
      <c r="E42" s="98"/>
      <c r="F42" s="97">
        <f>COUNTIF(Dependenti!$D$2:Dependenti!$D$100,$A42)</f>
        <v>0</v>
      </c>
      <c r="G42" s="77">
        <f t="shared" si="1"/>
        <v>0</v>
      </c>
      <c r="H42" s="98">
        <v>8</v>
      </c>
      <c r="I42" s="99">
        <v>0</v>
      </c>
    </row>
    <row r="43" spans="1:9" ht="18.75">
      <c r="A43" s="96"/>
      <c r="B43" s="95"/>
      <c r="C43" s="95"/>
      <c r="D43" s="95"/>
      <c r="E43" s="98"/>
      <c r="F43" s="97">
        <f>COUNTIF(Dependenti!$D$2:Dependenti!$D$100,$A43)</f>
        <v>0</v>
      </c>
      <c r="G43" s="77">
        <f t="shared" si="1"/>
        <v>0</v>
      </c>
      <c r="H43" s="98">
        <v>8</v>
      </c>
      <c r="I43" s="99">
        <v>0</v>
      </c>
    </row>
    <row r="44" spans="1:9" ht="18.75">
      <c r="A44" s="96"/>
      <c r="B44" s="95"/>
      <c r="C44" s="95"/>
      <c r="D44" s="95"/>
      <c r="E44" s="98"/>
      <c r="F44" s="97">
        <f>COUNTIF(Dependenti!$D$2:Dependenti!$D$100,$A44)</f>
        <v>0</v>
      </c>
      <c r="G44" s="77">
        <f t="shared" si="1"/>
        <v>0</v>
      </c>
      <c r="H44" s="98">
        <v>8</v>
      </c>
      <c r="I44" s="99">
        <v>0</v>
      </c>
    </row>
    <row r="45" spans="1:9" ht="18.75">
      <c r="A45" s="96"/>
      <c r="B45" s="95"/>
      <c r="C45" s="95"/>
      <c r="D45" s="95"/>
      <c r="E45" s="98"/>
      <c r="F45" s="97">
        <f>COUNTIF(Dependenti!$D$2:Dependenti!$D$100,$A45)</f>
        <v>0</v>
      </c>
      <c r="G45" s="77">
        <f t="shared" si="1"/>
        <v>0</v>
      </c>
      <c r="H45" s="98">
        <v>8</v>
      </c>
      <c r="I45" s="99">
        <v>0</v>
      </c>
    </row>
    <row r="46" spans="1:9" ht="18.75">
      <c r="A46" s="96"/>
      <c r="B46" s="95"/>
      <c r="C46" s="95"/>
      <c r="D46" s="95"/>
      <c r="E46" s="98"/>
      <c r="F46" s="97">
        <f>COUNTIF(Dependenti!$D$2:Dependenti!$D$100,$A46)</f>
        <v>0</v>
      </c>
      <c r="G46" s="77">
        <f t="shared" si="1"/>
        <v>0</v>
      </c>
      <c r="H46" s="98">
        <v>8</v>
      </c>
      <c r="I46" s="99">
        <v>0</v>
      </c>
    </row>
    <row r="47" spans="1:9" ht="18.75">
      <c r="A47" s="96"/>
      <c r="B47" s="95"/>
      <c r="C47" s="95"/>
      <c r="D47" s="95"/>
      <c r="E47" s="98"/>
      <c r="F47" s="97">
        <f>COUNTIF(Dependenti!$D$2:Dependenti!$D$100,$A47)</f>
        <v>0</v>
      </c>
      <c r="G47" s="77">
        <f t="shared" si="1"/>
        <v>0</v>
      </c>
      <c r="H47" s="98">
        <v>8</v>
      </c>
      <c r="I47" s="99">
        <v>0</v>
      </c>
    </row>
    <row r="48" spans="1:9" ht="18.75">
      <c r="A48" s="96"/>
      <c r="B48" s="95"/>
      <c r="C48" s="95"/>
      <c r="D48" s="95"/>
      <c r="E48" s="98"/>
      <c r="F48" s="97">
        <f>COUNTIF(Dependenti!$D$2:Dependenti!$D$100,$A48)</f>
        <v>0</v>
      </c>
      <c r="G48" s="77">
        <f t="shared" si="1"/>
        <v>0</v>
      </c>
      <c r="H48" s="98">
        <v>8</v>
      </c>
      <c r="I48" s="99">
        <v>0</v>
      </c>
    </row>
    <row r="49" spans="1:9" ht="18.75">
      <c r="A49" s="96"/>
      <c r="B49" s="95"/>
      <c r="C49" s="95"/>
      <c r="D49" s="95"/>
      <c r="E49" s="98"/>
      <c r="F49" s="97">
        <f>COUNTIF(Dependenti!$D$2:Dependenti!$D$100,$A49)</f>
        <v>0</v>
      </c>
      <c r="G49" s="77">
        <f t="shared" si="1"/>
        <v>0</v>
      </c>
      <c r="H49" s="98">
        <v>8</v>
      </c>
      <c r="I49" s="99">
        <v>0</v>
      </c>
    </row>
    <row r="50" spans="1:9" ht="18.75">
      <c r="A50" s="96"/>
      <c r="B50" s="95"/>
      <c r="C50" s="95"/>
      <c r="D50" s="95"/>
      <c r="E50" s="98"/>
      <c r="F50" s="97">
        <f>COUNTIF(Dependenti!$D$2:Dependenti!$D$100,$A50)</f>
        <v>0</v>
      </c>
      <c r="G50" s="77">
        <f t="shared" si="1"/>
        <v>0</v>
      </c>
      <c r="H50" s="98">
        <v>8</v>
      </c>
      <c r="I50" s="99">
        <v>0</v>
      </c>
    </row>
    <row r="51" spans="1:9" ht="18.75">
      <c r="A51" s="96"/>
      <c r="B51" s="95"/>
      <c r="C51" s="95"/>
      <c r="D51" s="95"/>
      <c r="E51" s="98"/>
      <c r="F51" s="97">
        <f>COUNTIF(Dependenti!$D$2:Dependenti!$D$100,$A51)</f>
        <v>0</v>
      </c>
      <c r="G51" s="77">
        <f t="shared" si="1"/>
        <v>0</v>
      </c>
      <c r="H51" s="98">
        <v>8</v>
      </c>
      <c r="I51" s="99">
        <v>0</v>
      </c>
    </row>
  </sheetData>
  <autoFilter ref="A1:I27"/>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51"/>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2" width="12.7109375" style="1" customWidth="1"/>
    <col min="3" max="3" width="10.7109375" style="2" customWidth="1"/>
    <col min="4" max="4" width="10.7109375" style="3" customWidth="1"/>
    <col min="5" max="5" width="9.140625" style="1" customWidth="1"/>
    <col min="6" max="7" width="12.7109375" style="1" customWidth="1"/>
    <col min="8" max="8" width="47.7109375" style="1" customWidth="1"/>
    <col min="9" max="16384" width="9.140625" style="1" customWidth="1"/>
  </cols>
  <sheetData>
    <row r="1" spans="1:8" ht="37.5">
      <c r="A1" s="64" t="s">
        <v>60</v>
      </c>
      <c r="B1" s="64" t="s">
        <v>58</v>
      </c>
      <c r="C1" s="64" t="s">
        <v>179</v>
      </c>
      <c r="D1" s="63" t="s">
        <v>61</v>
      </c>
      <c r="E1" s="64" t="s">
        <v>59</v>
      </c>
      <c r="F1" s="64" t="s">
        <v>62</v>
      </c>
      <c r="G1" s="64" t="s">
        <v>63</v>
      </c>
      <c r="H1" s="64" t="s">
        <v>64</v>
      </c>
    </row>
    <row r="2" spans="1:8" ht="18.75">
      <c r="A2" s="95" t="s">
        <v>75</v>
      </c>
      <c r="B2" s="95" t="s">
        <v>120</v>
      </c>
      <c r="C2" s="96">
        <v>1900101400200</v>
      </c>
      <c r="D2" s="96">
        <v>1521026400105</v>
      </c>
      <c r="E2" s="76">
        <f aca="true" t="shared" si="0" ref="E2:E51">COUNTIF($D$2:$D$83,$D2)</f>
        <v>2</v>
      </c>
      <c r="F2" s="77" t="str">
        <f>VLOOKUP(D2,Pers!$A$2:Pers!$G$100,2,FALSE)</f>
        <v>D</v>
      </c>
      <c r="G2" s="77" t="str">
        <f>VLOOKUP(D2,Pers!$A$2:Pers!$G$100,3,FALSE)</f>
        <v>d</v>
      </c>
      <c r="H2" s="95"/>
    </row>
    <row r="3" spans="1:8" ht="18.75">
      <c r="A3" s="95" t="s">
        <v>75</v>
      </c>
      <c r="B3" s="95" t="s">
        <v>120</v>
      </c>
      <c r="C3" s="96">
        <v>2950501400201</v>
      </c>
      <c r="D3" s="96">
        <v>1521026400105</v>
      </c>
      <c r="E3" s="76">
        <f t="shared" si="0"/>
        <v>2</v>
      </c>
      <c r="F3" s="77" t="str">
        <f>VLOOKUP(D3,Pers!$A$2:Pers!$G$100,2,FALSE)</f>
        <v>D</v>
      </c>
      <c r="G3" s="77" t="str">
        <f>VLOOKUP(D3,Pers!$A$2:Pers!$G$100,3,FALSE)</f>
        <v>d</v>
      </c>
      <c r="H3" s="95"/>
    </row>
    <row r="4" spans="1:8" ht="18.75">
      <c r="A4" s="95" t="s">
        <v>76</v>
      </c>
      <c r="B4" s="95" t="s">
        <v>119</v>
      </c>
      <c r="C4" s="96">
        <v>1870529400203</v>
      </c>
      <c r="D4" s="96">
        <v>1621010400106</v>
      </c>
      <c r="E4" s="76">
        <f t="shared" si="0"/>
        <v>1</v>
      </c>
      <c r="F4" s="77" t="str">
        <f>VLOOKUP(D4,Pers!$A$2:Pers!$G$100,2,FALSE)</f>
        <v>E</v>
      </c>
      <c r="G4" s="77" t="str">
        <f>VLOOKUP(D4,Pers!$A$2:Pers!$G$100,3,FALSE)</f>
        <v>e</v>
      </c>
      <c r="H4" s="95"/>
    </row>
    <row r="5" spans="1:8" ht="18.75">
      <c r="A5" s="95" t="s">
        <v>87</v>
      </c>
      <c r="B5" s="95" t="s">
        <v>123</v>
      </c>
      <c r="C5" s="96">
        <v>2891010400204</v>
      </c>
      <c r="D5" s="96">
        <v>1630401400113</v>
      </c>
      <c r="E5" s="76">
        <f t="shared" si="0"/>
        <v>1</v>
      </c>
      <c r="F5" s="77" t="str">
        <f>VLOOKUP(D5,Pers!$A$2:Pers!$G$100,2,FALSE)</f>
        <v>L</v>
      </c>
      <c r="G5" s="77" t="str">
        <f>VLOOKUP(D5,Pers!$A$2:Pers!$G$100,3,FALSE)</f>
        <v>l</v>
      </c>
      <c r="H5" s="95"/>
    </row>
    <row r="6" spans="1:8" ht="18.75">
      <c r="A6" s="95" t="s">
        <v>84</v>
      </c>
      <c r="B6" s="95" t="s">
        <v>122</v>
      </c>
      <c r="C6" s="96">
        <v>2990601400205</v>
      </c>
      <c r="D6" s="96">
        <v>1730401400110</v>
      </c>
      <c r="E6" s="76">
        <f t="shared" si="0"/>
        <v>1</v>
      </c>
      <c r="F6" s="77" t="str">
        <f>VLOOKUP(D6,Pers!$A$2:Pers!$G$100,2,FALSE)</f>
        <v>I</v>
      </c>
      <c r="G6" s="77" t="str">
        <f>VLOOKUP(D6,Pers!$A$2:Pers!$G$100,3,FALSE)</f>
        <v>I</v>
      </c>
      <c r="H6" s="95"/>
    </row>
    <row r="7" spans="1:8" ht="18.75">
      <c r="A7" s="95" t="s">
        <v>90</v>
      </c>
      <c r="B7" s="95" t="s">
        <v>121</v>
      </c>
      <c r="C7" s="96">
        <v>1880701400206</v>
      </c>
      <c r="D7" s="96">
        <v>2600401400118</v>
      </c>
      <c r="E7" s="76">
        <f t="shared" si="0"/>
        <v>1</v>
      </c>
      <c r="F7" s="77" t="str">
        <f>VLOOKUP(D7,Pers!$A$2:Pers!$G$100,2,FALSE)</f>
        <v>Q</v>
      </c>
      <c r="G7" s="77" t="str">
        <f>VLOOKUP(D7,Pers!$A$2:Pers!$G$100,3,FALSE)</f>
        <v>q</v>
      </c>
      <c r="H7" s="95"/>
    </row>
    <row r="8" spans="1:8" ht="18.75">
      <c r="A8" s="95"/>
      <c r="B8" s="95"/>
      <c r="C8" s="96"/>
      <c r="D8" s="96"/>
      <c r="E8" s="76">
        <f t="shared" si="0"/>
        <v>0</v>
      </c>
      <c r="F8" s="116" t="e">
        <f>VLOOKUP(D8,Pers!$A$2:Pers!$G$100,2,FALSE)</f>
        <v>#N/A</v>
      </c>
      <c r="G8" s="77" t="e">
        <f>VLOOKUP(D8,Pers!$A$2:Pers!$G$100,3,FALSE)</f>
        <v>#N/A</v>
      </c>
      <c r="H8" s="95"/>
    </row>
    <row r="9" spans="1:8" ht="18.75">
      <c r="A9" s="95"/>
      <c r="B9" s="95"/>
      <c r="C9" s="96"/>
      <c r="D9" s="96"/>
      <c r="E9" s="76">
        <f t="shared" si="0"/>
        <v>0</v>
      </c>
      <c r="F9" s="116" t="e">
        <f>VLOOKUP(D9,Pers!$A$2:Pers!$G$100,2,FALSE)</f>
        <v>#N/A</v>
      </c>
      <c r="G9" s="77" t="e">
        <f>VLOOKUP(D9,Pers!$A$2:Pers!$G$100,3,FALSE)</f>
        <v>#N/A</v>
      </c>
      <c r="H9" s="95"/>
    </row>
    <row r="10" spans="1:8" ht="18.75">
      <c r="A10" s="95"/>
      <c r="B10" s="95"/>
      <c r="C10" s="96"/>
      <c r="D10" s="96"/>
      <c r="E10" s="76">
        <f t="shared" si="0"/>
        <v>0</v>
      </c>
      <c r="F10" s="116" t="e">
        <f>VLOOKUP(D10,Pers!$A$2:Pers!$G$100,2,FALSE)</f>
        <v>#N/A</v>
      </c>
      <c r="G10" s="77" t="e">
        <f>VLOOKUP(D10,Pers!$A$2:Pers!$G$100,3,FALSE)</f>
        <v>#N/A</v>
      </c>
      <c r="H10" s="95"/>
    </row>
    <row r="11" spans="1:8" ht="18.75">
      <c r="A11" s="95"/>
      <c r="B11" s="95"/>
      <c r="C11" s="96"/>
      <c r="D11" s="96"/>
      <c r="E11" s="76">
        <f t="shared" si="0"/>
        <v>0</v>
      </c>
      <c r="F11" s="116" t="e">
        <f>VLOOKUP(D11,Pers!$A$2:Pers!$G$100,2,FALSE)</f>
        <v>#N/A</v>
      </c>
      <c r="G11" s="77" t="e">
        <f>VLOOKUP(D11,Pers!$A$2:Pers!$G$100,3,FALSE)</f>
        <v>#N/A</v>
      </c>
      <c r="H11" s="95"/>
    </row>
    <row r="12" spans="1:8" ht="18.75">
      <c r="A12" s="95"/>
      <c r="B12" s="95"/>
      <c r="C12" s="96"/>
      <c r="D12" s="96"/>
      <c r="E12" s="76">
        <f t="shared" si="0"/>
        <v>0</v>
      </c>
      <c r="F12" s="116" t="e">
        <f>VLOOKUP(D12,Pers!$A$2:Pers!$G$100,2,FALSE)</f>
        <v>#N/A</v>
      </c>
      <c r="G12" s="77" t="e">
        <f>VLOOKUP(D12,Pers!$A$2:Pers!$G$100,3,FALSE)</f>
        <v>#N/A</v>
      </c>
      <c r="H12" s="95"/>
    </row>
    <row r="13" spans="1:8" ht="18.75">
      <c r="A13" s="95"/>
      <c r="B13" s="95"/>
      <c r="C13" s="96"/>
      <c r="D13" s="96"/>
      <c r="E13" s="76">
        <f t="shared" si="0"/>
        <v>0</v>
      </c>
      <c r="F13" s="116" t="e">
        <f>VLOOKUP(D13,Pers!$A$2:Pers!$G$100,2,FALSE)</f>
        <v>#N/A</v>
      </c>
      <c r="G13" s="77" t="e">
        <f>VLOOKUP(D13,Pers!$A$2:Pers!$G$100,3,FALSE)</f>
        <v>#N/A</v>
      </c>
      <c r="H13" s="95"/>
    </row>
    <row r="14" spans="1:8" ht="18.75">
      <c r="A14" s="95"/>
      <c r="B14" s="95"/>
      <c r="C14" s="96"/>
      <c r="D14" s="96"/>
      <c r="E14" s="76">
        <f t="shared" si="0"/>
        <v>0</v>
      </c>
      <c r="F14" s="116" t="e">
        <f>VLOOKUP(D14,Pers!$A$2:Pers!$G$100,2,FALSE)</f>
        <v>#N/A</v>
      </c>
      <c r="G14" s="77" t="e">
        <f>VLOOKUP(D14,Pers!$A$2:Pers!$G$100,3,FALSE)</f>
        <v>#N/A</v>
      </c>
      <c r="H14" s="95"/>
    </row>
    <row r="15" spans="1:8" ht="18.75">
      <c r="A15" s="95"/>
      <c r="B15" s="95"/>
      <c r="C15" s="96"/>
      <c r="D15" s="96"/>
      <c r="E15" s="76">
        <f t="shared" si="0"/>
        <v>0</v>
      </c>
      <c r="F15" s="116" t="e">
        <f>VLOOKUP(D15,Pers!$A$2:Pers!$G$100,2,FALSE)</f>
        <v>#N/A</v>
      </c>
      <c r="G15" s="77" t="e">
        <f>VLOOKUP(D15,Pers!$A$2:Pers!$G$100,3,FALSE)</f>
        <v>#N/A</v>
      </c>
      <c r="H15" s="95"/>
    </row>
    <row r="16" spans="1:8" ht="18.75">
      <c r="A16" s="95"/>
      <c r="B16" s="95"/>
      <c r="C16" s="96"/>
      <c r="D16" s="96"/>
      <c r="E16" s="76">
        <f t="shared" si="0"/>
        <v>0</v>
      </c>
      <c r="F16" s="116" t="e">
        <f>VLOOKUP(D16,Pers!$A$2:Pers!$G$100,2,FALSE)</f>
        <v>#N/A</v>
      </c>
      <c r="G16" s="77" t="e">
        <f>VLOOKUP(D16,Pers!$A$2:Pers!$G$100,3,FALSE)</f>
        <v>#N/A</v>
      </c>
      <c r="H16" s="95"/>
    </row>
    <row r="17" spans="1:8" ht="18.75">
      <c r="A17" s="95"/>
      <c r="B17" s="95"/>
      <c r="C17" s="96"/>
      <c r="D17" s="96"/>
      <c r="E17" s="76">
        <f t="shared" si="0"/>
        <v>0</v>
      </c>
      <c r="F17" s="116" t="e">
        <f>VLOOKUP(D17,Pers!$A$2:Pers!$G$100,2,FALSE)</f>
        <v>#N/A</v>
      </c>
      <c r="G17" s="77" t="e">
        <f>VLOOKUP(D17,Pers!$A$2:Pers!$G$100,3,FALSE)</f>
        <v>#N/A</v>
      </c>
      <c r="H17" s="95"/>
    </row>
    <row r="18" spans="1:8" ht="18.75">
      <c r="A18" s="95"/>
      <c r="B18" s="95"/>
      <c r="C18" s="96"/>
      <c r="D18" s="96"/>
      <c r="E18" s="76">
        <f t="shared" si="0"/>
        <v>0</v>
      </c>
      <c r="F18" s="116" t="e">
        <f>VLOOKUP(D18,Pers!$A$2:Pers!$G$100,2,FALSE)</f>
        <v>#N/A</v>
      </c>
      <c r="G18" s="77" t="e">
        <f>VLOOKUP(D18,Pers!$A$2:Pers!$G$100,3,FALSE)</f>
        <v>#N/A</v>
      </c>
      <c r="H18" s="95"/>
    </row>
    <row r="19" spans="1:8" ht="18.75">
      <c r="A19" s="95"/>
      <c r="B19" s="95"/>
      <c r="C19" s="96"/>
      <c r="D19" s="96"/>
      <c r="E19" s="76">
        <f t="shared" si="0"/>
        <v>0</v>
      </c>
      <c r="F19" s="116" t="e">
        <f>VLOOKUP(D19,Pers!$A$2:Pers!$G$100,2,FALSE)</f>
        <v>#N/A</v>
      </c>
      <c r="G19" s="77" t="e">
        <f>VLOOKUP(D19,Pers!$A$2:Pers!$G$100,3,FALSE)</f>
        <v>#N/A</v>
      </c>
      <c r="H19" s="95"/>
    </row>
    <row r="20" spans="1:8" ht="18.75">
      <c r="A20" s="95"/>
      <c r="B20" s="95"/>
      <c r="C20" s="96"/>
      <c r="D20" s="96"/>
      <c r="E20" s="76">
        <f t="shared" si="0"/>
        <v>0</v>
      </c>
      <c r="F20" s="116" t="e">
        <f>VLOOKUP(D20,Pers!$A$2:Pers!$G$100,2,FALSE)</f>
        <v>#N/A</v>
      </c>
      <c r="G20" s="77" t="e">
        <f>VLOOKUP(D20,Pers!$A$2:Pers!$G$100,3,FALSE)</f>
        <v>#N/A</v>
      </c>
      <c r="H20" s="95"/>
    </row>
    <row r="21" spans="1:8" ht="18.75">
      <c r="A21" s="95"/>
      <c r="B21" s="95"/>
      <c r="C21" s="96"/>
      <c r="D21" s="96"/>
      <c r="E21" s="76">
        <f t="shared" si="0"/>
        <v>0</v>
      </c>
      <c r="F21" s="116" t="e">
        <f>VLOOKUP(D21,Pers!$A$2:Pers!$G$100,2,FALSE)</f>
        <v>#N/A</v>
      </c>
      <c r="G21" s="77" t="e">
        <f>VLOOKUP(D21,Pers!$A$2:Pers!$G$100,3,FALSE)</f>
        <v>#N/A</v>
      </c>
      <c r="H21" s="95"/>
    </row>
    <row r="22" spans="1:8" ht="18.75">
      <c r="A22" s="95"/>
      <c r="B22" s="95"/>
      <c r="C22" s="96"/>
      <c r="D22" s="96"/>
      <c r="E22" s="76">
        <f t="shared" si="0"/>
        <v>0</v>
      </c>
      <c r="F22" s="116" t="e">
        <f>VLOOKUP(D22,Pers!$A$2:Pers!$G$100,2,FALSE)</f>
        <v>#N/A</v>
      </c>
      <c r="G22" s="77" t="e">
        <f>VLOOKUP(D22,Pers!$A$2:Pers!$G$100,3,FALSE)</f>
        <v>#N/A</v>
      </c>
      <c r="H22" s="95"/>
    </row>
    <row r="23" spans="1:8" ht="18.75">
      <c r="A23" s="95"/>
      <c r="B23" s="95"/>
      <c r="C23" s="96"/>
      <c r="D23" s="96"/>
      <c r="E23" s="76">
        <f t="shared" si="0"/>
        <v>0</v>
      </c>
      <c r="F23" s="116" t="e">
        <f>VLOOKUP(D23,Pers!$A$2:Pers!$G$100,2,FALSE)</f>
        <v>#N/A</v>
      </c>
      <c r="G23" s="77" t="e">
        <f>VLOOKUP(D23,Pers!$A$2:Pers!$G$100,3,FALSE)</f>
        <v>#N/A</v>
      </c>
      <c r="H23" s="95"/>
    </row>
    <row r="24" spans="1:8" ht="18.75">
      <c r="A24" s="95"/>
      <c r="B24" s="95"/>
      <c r="C24" s="96"/>
      <c r="D24" s="96"/>
      <c r="E24" s="76">
        <f t="shared" si="0"/>
        <v>0</v>
      </c>
      <c r="F24" s="116" t="e">
        <f>VLOOKUP(D24,Pers!$A$2:Pers!$G$100,2,FALSE)</f>
        <v>#N/A</v>
      </c>
      <c r="G24" s="77" t="e">
        <f>VLOOKUP(D24,Pers!$A$2:Pers!$G$100,3,FALSE)</f>
        <v>#N/A</v>
      </c>
      <c r="H24" s="95"/>
    </row>
    <row r="25" spans="1:8" ht="18.75">
      <c r="A25" s="95"/>
      <c r="B25" s="95"/>
      <c r="C25" s="96"/>
      <c r="D25" s="96"/>
      <c r="E25" s="76">
        <f t="shared" si="0"/>
        <v>0</v>
      </c>
      <c r="F25" s="116" t="e">
        <f>VLOOKUP(D25,Pers!$A$2:Pers!$G$100,2,FALSE)</f>
        <v>#N/A</v>
      </c>
      <c r="G25" s="77" t="e">
        <f>VLOOKUP(D25,Pers!$A$2:Pers!$G$100,3,FALSE)</f>
        <v>#N/A</v>
      </c>
      <c r="H25" s="95"/>
    </row>
    <row r="26" spans="1:8" ht="18.75">
      <c r="A26" s="95"/>
      <c r="B26" s="95"/>
      <c r="C26" s="96"/>
      <c r="D26" s="96"/>
      <c r="E26" s="76">
        <f t="shared" si="0"/>
        <v>0</v>
      </c>
      <c r="F26" s="116" t="e">
        <f>VLOOKUP(D26,Pers!$A$2:Pers!$G$100,2,FALSE)</f>
        <v>#N/A</v>
      </c>
      <c r="G26" s="77" t="e">
        <f>VLOOKUP(D26,Pers!$A$2:Pers!$G$100,3,FALSE)</f>
        <v>#N/A</v>
      </c>
      <c r="H26" s="95"/>
    </row>
    <row r="27" spans="1:8" ht="18.75">
      <c r="A27" s="95"/>
      <c r="B27" s="95"/>
      <c r="C27" s="96"/>
      <c r="D27" s="96"/>
      <c r="E27" s="76">
        <f t="shared" si="0"/>
        <v>0</v>
      </c>
      <c r="F27" s="116" t="e">
        <f>VLOOKUP(D27,Pers!$A$2:Pers!$G$100,2,FALSE)</f>
        <v>#N/A</v>
      </c>
      <c r="G27" s="77" t="e">
        <f>VLOOKUP(D27,Pers!$A$2:Pers!$G$100,3,FALSE)</f>
        <v>#N/A</v>
      </c>
      <c r="H27" s="95"/>
    </row>
    <row r="28" spans="1:8" ht="18.75">
      <c r="A28" s="95"/>
      <c r="B28" s="95"/>
      <c r="C28" s="96"/>
      <c r="D28" s="96"/>
      <c r="E28" s="76">
        <f t="shared" si="0"/>
        <v>0</v>
      </c>
      <c r="F28" s="116" t="e">
        <f>VLOOKUP(D28,Pers!$A$2:Pers!$G$100,2,FALSE)</f>
        <v>#N/A</v>
      </c>
      <c r="G28" s="77" t="e">
        <f>VLOOKUP(D28,Pers!$A$2:Pers!$G$100,3,FALSE)</f>
        <v>#N/A</v>
      </c>
      <c r="H28" s="95"/>
    </row>
    <row r="29" spans="1:8" ht="18.75">
      <c r="A29" s="95"/>
      <c r="B29" s="95"/>
      <c r="C29" s="96"/>
      <c r="D29" s="96"/>
      <c r="E29" s="76">
        <f t="shared" si="0"/>
        <v>0</v>
      </c>
      <c r="F29" s="116" t="e">
        <f>VLOOKUP(D29,Pers!$A$2:Pers!$G$100,2,FALSE)</f>
        <v>#N/A</v>
      </c>
      <c r="G29" s="77" t="e">
        <f>VLOOKUP(D29,Pers!$A$2:Pers!$G$100,3,FALSE)</f>
        <v>#N/A</v>
      </c>
      <c r="H29" s="95"/>
    </row>
    <row r="30" spans="1:8" ht="18.75">
      <c r="A30" s="95"/>
      <c r="B30" s="95"/>
      <c r="C30" s="96"/>
      <c r="D30" s="96"/>
      <c r="E30" s="76">
        <f t="shared" si="0"/>
        <v>0</v>
      </c>
      <c r="F30" s="116" t="e">
        <f>VLOOKUP(D30,Pers!$A$2:Pers!$G$100,2,FALSE)</f>
        <v>#N/A</v>
      </c>
      <c r="G30" s="77" t="e">
        <f>VLOOKUP(D30,Pers!$A$2:Pers!$G$100,3,FALSE)</f>
        <v>#N/A</v>
      </c>
      <c r="H30" s="95"/>
    </row>
    <row r="31" spans="1:8" ht="18.75">
      <c r="A31" s="95"/>
      <c r="B31" s="95"/>
      <c r="C31" s="96"/>
      <c r="D31" s="96"/>
      <c r="E31" s="76">
        <f t="shared" si="0"/>
        <v>0</v>
      </c>
      <c r="F31" s="116" t="e">
        <f>VLOOKUP(D31,Pers!$A$2:Pers!$G$100,2,FALSE)</f>
        <v>#N/A</v>
      </c>
      <c r="G31" s="77" t="e">
        <f>VLOOKUP(D31,Pers!$A$2:Pers!$G$100,3,FALSE)</f>
        <v>#N/A</v>
      </c>
      <c r="H31" s="95"/>
    </row>
    <row r="32" spans="1:8" ht="18.75">
      <c r="A32" s="95"/>
      <c r="B32" s="95"/>
      <c r="C32" s="96"/>
      <c r="D32" s="96"/>
      <c r="E32" s="76">
        <f t="shared" si="0"/>
        <v>0</v>
      </c>
      <c r="F32" s="116" t="e">
        <f>VLOOKUP(D32,Pers!$A$2:Pers!$G$100,2,FALSE)</f>
        <v>#N/A</v>
      </c>
      <c r="G32" s="77" t="e">
        <f>VLOOKUP(D32,Pers!$A$2:Pers!$G$100,3,FALSE)</f>
        <v>#N/A</v>
      </c>
      <c r="H32" s="95"/>
    </row>
    <row r="33" spans="1:8" ht="18.75">
      <c r="A33" s="95"/>
      <c r="B33" s="95"/>
      <c r="C33" s="96"/>
      <c r="D33" s="96"/>
      <c r="E33" s="76">
        <f t="shared" si="0"/>
        <v>0</v>
      </c>
      <c r="F33" s="116" t="e">
        <f>VLOOKUP(D33,Pers!$A$2:Pers!$G$100,2,FALSE)</f>
        <v>#N/A</v>
      </c>
      <c r="G33" s="77" t="e">
        <f>VLOOKUP(D33,Pers!$A$2:Pers!$G$100,3,FALSE)</f>
        <v>#N/A</v>
      </c>
      <c r="H33" s="95"/>
    </row>
    <row r="34" spans="1:8" ht="18.75">
      <c r="A34" s="95"/>
      <c r="B34" s="95"/>
      <c r="C34" s="96"/>
      <c r="D34" s="96"/>
      <c r="E34" s="76">
        <f t="shared" si="0"/>
        <v>0</v>
      </c>
      <c r="F34" s="116" t="e">
        <f>VLOOKUP(D34,Pers!$A$2:Pers!$G$100,2,FALSE)</f>
        <v>#N/A</v>
      </c>
      <c r="G34" s="77" t="e">
        <f>VLOOKUP(D34,Pers!$A$2:Pers!$G$100,3,FALSE)</f>
        <v>#N/A</v>
      </c>
      <c r="H34" s="95"/>
    </row>
    <row r="35" spans="1:8" ht="18.75">
      <c r="A35" s="95"/>
      <c r="B35" s="95"/>
      <c r="C35" s="96"/>
      <c r="D35" s="96"/>
      <c r="E35" s="76">
        <f t="shared" si="0"/>
        <v>0</v>
      </c>
      <c r="F35" s="116" t="e">
        <f>VLOOKUP(D35,Pers!$A$2:Pers!$G$100,2,FALSE)</f>
        <v>#N/A</v>
      </c>
      <c r="G35" s="77" t="e">
        <f>VLOOKUP(D35,Pers!$A$2:Pers!$G$100,3,FALSE)</f>
        <v>#N/A</v>
      </c>
      <c r="H35" s="95"/>
    </row>
    <row r="36" spans="1:8" ht="18.75">
      <c r="A36" s="95"/>
      <c r="B36" s="95"/>
      <c r="C36" s="96"/>
      <c r="D36" s="96"/>
      <c r="E36" s="76">
        <f t="shared" si="0"/>
        <v>0</v>
      </c>
      <c r="F36" s="116" t="e">
        <f>VLOOKUP(D36,Pers!$A$2:Pers!$G$100,2,FALSE)</f>
        <v>#N/A</v>
      </c>
      <c r="G36" s="77" t="e">
        <f>VLOOKUP(D36,Pers!$A$2:Pers!$G$100,3,FALSE)</f>
        <v>#N/A</v>
      </c>
      <c r="H36" s="95"/>
    </row>
    <row r="37" spans="1:8" ht="18.75">
      <c r="A37" s="95"/>
      <c r="B37" s="95"/>
      <c r="C37" s="96"/>
      <c r="D37" s="96"/>
      <c r="E37" s="76">
        <f t="shared" si="0"/>
        <v>0</v>
      </c>
      <c r="F37" s="116" t="e">
        <f>VLOOKUP(D37,Pers!$A$2:Pers!$G$100,2,FALSE)</f>
        <v>#N/A</v>
      </c>
      <c r="G37" s="77" t="e">
        <f>VLOOKUP(D37,Pers!$A$2:Pers!$G$100,3,FALSE)</f>
        <v>#N/A</v>
      </c>
      <c r="H37" s="95"/>
    </row>
    <row r="38" spans="1:8" ht="18.75">
      <c r="A38" s="95"/>
      <c r="B38" s="95"/>
      <c r="C38" s="96"/>
      <c r="D38" s="96"/>
      <c r="E38" s="76">
        <f t="shared" si="0"/>
        <v>0</v>
      </c>
      <c r="F38" s="116" t="e">
        <f>VLOOKUP(D38,Pers!$A$2:Pers!$G$100,2,FALSE)</f>
        <v>#N/A</v>
      </c>
      <c r="G38" s="77" t="e">
        <f>VLOOKUP(D38,Pers!$A$2:Pers!$G$100,3,FALSE)</f>
        <v>#N/A</v>
      </c>
      <c r="H38" s="95"/>
    </row>
    <row r="39" spans="1:8" ht="18.75">
      <c r="A39" s="95"/>
      <c r="B39" s="95"/>
      <c r="C39" s="96"/>
      <c r="D39" s="96"/>
      <c r="E39" s="76">
        <f t="shared" si="0"/>
        <v>0</v>
      </c>
      <c r="F39" s="116" t="e">
        <f>VLOOKUP(D39,Pers!$A$2:Pers!$G$100,2,FALSE)</f>
        <v>#N/A</v>
      </c>
      <c r="G39" s="77" t="e">
        <f>VLOOKUP(D39,Pers!$A$2:Pers!$G$100,3,FALSE)</f>
        <v>#N/A</v>
      </c>
      <c r="H39" s="95"/>
    </row>
    <row r="40" spans="1:8" ht="18.75">
      <c r="A40" s="95"/>
      <c r="B40" s="95"/>
      <c r="C40" s="96"/>
      <c r="D40" s="96"/>
      <c r="E40" s="76">
        <f t="shared" si="0"/>
        <v>0</v>
      </c>
      <c r="F40" s="116" t="e">
        <f>VLOOKUP(D40,Pers!$A$2:Pers!$G$100,2,FALSE)</f>
        <v>#N/A</v>
      </c>
      <c r="G40" s="77" t="e">
        <f>VLOOKUP(D40,Pers!$A$2:Pers!$G$100,3,FALSE)</f>
        <v>#N/A</v>
      </c>
      <c r="H40" s="95"/>
    </row>
    <row r="41" spans="1:8" ht="18.75">
      <c r="A41" s="95"/>
      <c r="B41" s="95"/>
      <c r="C41" s="96"/>
      <c r="D41" s="96"/>
      <c r="E41" s="76">
        <f t="shared" si="0"/>
        <v>0</v>
      </c>
      <c r="F41" s="116" t="e">
        <f>VLOOKUP(D41,Pers!$A$2:Pers!$G$100,2,FALSE)</f>
        <v>#N/A</v>
      </c>
      <c r="G41" s="77" t="e">
        <f>VLOOKUP(D41,Pers!$A$2:Pers!$G$100,3,FALSE)</f>
        <v>#N/A</v>
      </c>
      <c r="H41" s="95"/>
    </row>
    <row r="42" spans="1:8" ht="18.75">
      <c r="A42" s="95"/>
      <c r="B42" s="95"/>
      <c r="C42" s="96"/>
      <c r="D42" s="96"/>
      <c r="E42" s="76">
        <f t="shared" si="0"/>
        <v>0</v>
      </c>
      <c r="F42" s="116" t="e">
        <f>VLOOKUP(D42,Pers!$A$2:Pers!$G$100,2,FALSE)</f>
        <v>#N/A</v>
      </c>
      <c r="G42" s="77" t="e">
        <f>VLOOKUP(D42,Pers!$A$2:Pers!$G$100,3,FALSE)</f>
        <v>#N/A</v>
      </c>
      <c r="H42" s="95"/>
    </row>
    <row r="43" spans="1:8" ht="18.75">
      <c r="A43" s="95"/>
      <c r="B43" s="95"/>
      <c r="C43" s="96"/>
      <c r="D43" s="96"/>
      <c r="E43" s="76">
        <f t="shared" si="0"/>
        <v>0</v>
      </c>
      <c r="F43" s="116" t="e">
        <f>VLOOKUP(D43,Pers!$A$2:Pers!$G$100,2,FALSE)</f>
        <v>#N/A</v>
      </c>
      <c r="G43" s="77" t="e">
        <f>VLOOKUP(D43,Pers!$A$2:Pers!$G$100,3,FALSE)</f>
        <v>#N/A</v>
      </c>
      <c r="H43" s="95"/>
    </row>
    <row r="44" spans="1:8" ht="18.75">
      <c r="A44" s="95"/>
      <c r="B44" s="95"/>
      <c r="C44" s="96"/>
      <c r="D44" s="96"/>
      <c r="E44" s="76">
        <f t="shared" si="0"/>
        <v>0</v>
      </c>
      <c r="F44" s="116" t="e">
        <f>VLOOKUP(D44,Pers!$A$2:Pers!$G$100,2,FALSE)</f>
        <v>#N/A</v>
      </c>
      <c r="G44" s="77" t="e">
        <f>VLOOKUP(D44,Pers!$A$2:Pers!$G$100,3,FALSE)</f>
        <v>#N/A</v>
      </c>
      <c r="H44" s="95"/>
    </row>
    <row r="45" spans="1:8" ht="18.75">
      <c r="A45" s="95"/>
      <c r="B45" s="95"/>
      <c r="C45" s="96"/>
      <c r="D45" s="96"/>
      <c r="E45" s="76">
        <f t="shared" si="0"/>
        <v>0</v>
      </c>
      <c r="F45" s="116" t="e">
        <f>VLOOKUP(D45,Pers!$A$2:Pers!$G$100,2,FALSE)</f>
        <v>#N/A</v>
      </c>
      <c r="G45" s="77" t="e">
        <f>VLOOKUP(D45,Pers!$A$2:Pers!$G$100,3,FALSE)</f>
        <v>#N/A</v>
      </c>
      <c r="H45" s="95"/>
    </row>
    <row r="46" spans="1:8" ht="18.75">
      <c r="A46" s="95"/>
      <c r="B46" s="95"/>
      <c r="C46" s="96"/>
      <c r="D46" s="96"/>
      <c r="E46" s="76">
        <f t="shared" si="0"/>
        <v>0</v>
      </c>
      <c r="F46" s="116" t="e">
        <f>VLOOKUP(D46,Pers!$A$2:Pers!$G$100,2,FALSE)</f>
        <v>#N/A</v>
      </c>
      <c r="G46" s="77" t="e">
        <f>VLOOKUP(D46,Pers!$A$2:Pers!$G$100,3,FALSE)</f>
        <v>#N/A</v>
      </c>
      <c r="H46" s="95"/>
    </row>
    <row r="47" spans="1:8" ht="18.75">
      <c r="A47" s="95"/>
      <c r="B47" s="95"/>
      <c r="C47" s="96"/>
      <c r="D47" s="96"/>
      <c r="E47" s="76">
        <f t="shared" si="0"/>
        <v>0</v>
      </c>
      <c r="F47" s="116" t="e">
        <f>VLOOKUP(D47,Pers!$A$2:Pers!$G$100,2,FALSE)</f>
        <v>#N/A</v>
      </c>
      <c r="G47" s="77" t="e">
        <f>VLOOKUP(D47,Pers!$A$2:Pers!$G$100,3,FALSE)</f>
        <v>#N/A</v>
      </c>
      <c r="H47" s="95"/>
    </row>
    <row r="48" spans="1:8" ht="18.75">
      <c r="A48" s="95"/>
      <c r="B48" s="95"/>
      <c r="C48" s="96"/>
      <c r="D48" s="96"/>
      <c r="E48" s="76">
        <f t="shared" si="0"/>
        <v>0</v>
      </c>
      <c r="F48" s="116" t="e">
        <f>VLOOKUP(D48,Pers!$A$2:Pers!$G$100,2,FALSE)</f>
        <v>#N/A</v>
      </c>
      <c r="G48" s="77" t="e">
        <f>VLOOKUP(D48,Pers!$A$2:Pers!$G$100,3,FALSE)</f>
        <v>#N/A</v>
      </c>
      <c r="H48" s="95"/>
    </row>
    <row r="49" spans="1:8" ht="18.75">
      <c r="A49" s="95"/>
      <c r="B49" s="95"/>
      <c r="C49" s="96"/>
      <c r="D49" s="96"/>
      <c r="E49" s="76">
        <f t="shared" si="0"/>
        <v>0</v>
      </c>
      <c r="F49" s="116" t="e">
        <f>VLOOKUP(D49,Pers!$A$2:Pers!$G$100,2,FALSE)</f>
        <v>#N/A</v>
      </c>
      <c r="G49" s="77" t="e">
        <f>VLOOKUP(D49,Pers!$A$2:Pers!$G$100,3,FALSE)</f>
        <v>#N/A</v>
      </c>
      <c r="H49" s="95"/>
    </row>
    <row r="50" spans="1:8" ht="18.75">
      <c r="A50" s="95"/>
      <c r="B50" s="95"/>
      <c r="C50" s="96"/>
      <c r="D50" s="96"/>
      <c r="E50" s="76">
        <f t="shared" si="0"/>
        <v>0</v>
      </c>
      <c r="F50" s="116" t="e">
        <f>VLOOKUP(D50,Pers!$A$2:Pers!$G$100,2,FALSE)</f>
        <v>#N/A</v>
      </c>
      <c r="G50" s="77" t="e">
        <f>VLOOKUP(D50,Pers!$A$2:Pers!$G$100,3,FALSE)</f>
        <v>#N/A</v>
      </c>
      <c r="H50" s="95"/>
    </row>
    <row r="51" spans="1:8" ht="18.75">
      <c r="A51" s="95"/>
      <c r="B51" s="95"/>
      <c r="C51" s="96"/>
      <c r="D51" s="96"/>
      <c r="E51" s="76">
        <f t="shared" si="0"/>
        <v>0</v>
      </c>
      <c r="F51" s="116" t="e">
        <f>VLOOKUP(D51,Pers!$A$2:Pers!$G$100,2,FALSE)</f>
        <v>#N/A</v>
      </c>
      <c r="G51" s="77" t="e">
        <f>VLOOKUP(D51,Pers!$A$2:Pers!$G$100,3,FALSE)</f>
        <v>#N/A</v>
      </c>
      <c r="H51" s="95"/>
    </row>
  </sheetData>
  <autoFilter ref="A1:H7"/>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G71"/>
  <sheetViews>
    <sheetView workbookViewId="0" topLeftCell="A1">
      <selection activeCell="D2" sqref="D2"/>
    </sheetView>
  </sheetViews>
  <sheetFormatPr defaultColWidth="9.140625" defaultRowHeight="12.75"/>
  <cols>
    <col min="1" max="1" width="8.7109375" style="6" customWidth="1"/>
    <col min="2" max="2" width="7.28125" style="6" customWidth="1"/>
    <col min="3" max="3" width="8.7109375" style="6" customWidth="1"/>
    <col min="4" max="4" width="6.7109375" style="6" customWidth="1"/>
    <col min="5" max="5" width="7.7109375" style="6" customWidth="1"/>
    <col min="6" max="6" width="5.7109375" style="6" customWidth="1"/>
    <col min="7" max="16384" width="9.140625" style="6" customWidth="1"/>
  </cols>
  <sheetData>
    <row r="1" spans="1:5" ht="12.75">
      <c r="A1" s="124" t="s">
        <v>176</v>
      </c>
      <c r="B1" s="125"/>
      <c r="C1" s="117" t="s">
        <v>175</v>
      </c>
      <c r="D1" s="117" t="s">
        <v>174</v>
      </c>
      <c r="E1" s="5"/>
    </row>
    <row r="2" spans="1:5" ht="11.25">
      <c r="A2" s="78" t="s">
        <v>26</v>
      </c>
      <c r="B2" s="79">
        <v>1</v>
      </c>
      <c r="C2" s="88">
        <v>0</v>
      </c>
      <c r="D2" s="89"/>
      <c r="E2" s="7"/>
    </row>
    <row r="3" spans="1:5" ht="11.25">
      <c r="A3" s="78" t="s">
        <v>14</v>
      </c>
      <c r="B3" s="79">
        <v>2</v>
      </c>
      <c r="C3" s="88">
        <v>0</v>
      </c>
      <c r="D3" s="89"/>
      <c r="E3" s="7"/>
    </row>
    <row r="4" spans="1:5" ht="11.25">
      <c r="A4" s="78" t="s">
        <v>15</v>
      </c>
      <c r="B4" s="79">
        <v>3</v>
      </c>
      <c r="C4" s="88">
        <v>0</v>
      </c>
      <c r="D4" s="89"/>
      <c r="E4" s="7"/>
    </row>
    <row r="5" spans="1:5" ht="11.25">
      <c r="A5" s="78" t="s">
        <v>16</v>
      </c>
      <c r="B5" s="79">
        <v>4</v>
      </c>
      <c r="C5" s="88">
        <v>0</v>
      </c>
      <c r="D5" s="89"/>
      <c r="E5" s="7"/>
    </row>
    <row r="6" spans="1:5" ht="11.25">
      <c r="A6" s="78" t="s">
        <v>17</v>
      </c>
      <c r="B6" s="79">
        <v>5</v>
      </c>
      <c r="C6" s="88">
        <v>0</v>
      </c>
      <c r="D6" s="89"/>
      <c r="E6" s="7"/>
    </row>
    <row r="7" spans="1:5" ht="11.25">
      <c r="A7" s="78" t="s">
        <v>18</v>
      </c>
      <c r="B7" s="79">
        <v>6</v>
      </c>
      <c r="C7" s="88">
        <v>0</v>
      </c>
      <c r="D7" s="89"/>
      <c r="E7" s="7"/>
    </row>
    <row r="8" spans="1:5" ht="11.25">
      <c r="A8" s="78" t="s">
        <v>27</v>
      </c>
      <c r="B8" s="79">
        <v>7</v>
      </c>
      <c r="C8" s="88">
        <v>0</v>
      </c>
      <c r="D8" s="89"/>
      <c r="E8" s="7"/>
    </row>
    <row r="9" spans="1:5" ht="11.25">
      <c r="A9" s="78" t="s">
        <v>28</v>
      </c>
      <c r="B9" s="79">
        <v>8</v>
      </c>
      <c r="C9" s="88">
        <v>0</v>
      </c>
      <c r="D9" s="89"/>
      <c r="E9" s="7"/>
    </row>
    <row r="10" spans="1:5" ht="11.25">
      <c r="A10" s="78" t="s">
        <v>10</v>
      </c>
      <c r="B10" s="79">
        <v>9</v>
      </c>
      <c r="C10" s="88">
        <v>0</v>
      </c>
      <c r="D10" s="90"/>
      <c r="E10" s="8"/>
    </row>
    <row r="11" spans="1:5" ht="11.25">
      <c r="A11" s="78" t="s">
        <v>11</v>
      </c>
      <c r="B11" s="79">
        <v>10</v>
      </c>
      <c r="C11" s="88">
        <v>0</v>
      </c>
      <c r="D11" s="89"/>
      <c r="E11" s="7"/>
    </row>
    <row r="12" spans="1:5" ht="11.25">
      <c r="A12" s="78" t="s">
        <v>12</v>
      </c>
      <c r="B12" s="79">
        <v>11</v>
      </c>
      <c r="C12" s="88">
        <v>0</v>
      </c>
      <c r="D12" s="89"/>
      <c r="E12" s="7"/>
    </row>
    <row r="13" spans="1:5" ht="11.25">
      <c r="A13" s="78" t="s">
        <v>13</v>
      </c>
      <c r="B13" s="79">
        <v>12</v>
      </c>
      <c r="C13" s="88">
        <v>0</v>
      </c>
      <c r="D13" s="89"/>
      <c r="E13" s="7"/>
    </row>
    <row r="14" spans="1:6" ht="11.25">
      <c r="A14" s="9"/>
      <c r="B14" s="10"/>
      <c r="C14" s="11"/>
      <c r="F14" s="4"/>
    </row>
    <row r="15" spans="1:6" ht="11.25">
      <c r="A15" s="84" t="s">
        <v>25</v>
      </c>
      <c r="B15" s="85" t="s">
        <v>21</v>
      </c>
      <c r="C15" s="86" t="s">
        <v>23</v>
      </c>
      <c r="F15" s="4"/>
    </row>
    <row r="16" spans="1:5" ht="11.25">
      <c r="A16" s="87" t="s">
        <v>3</v>
      </c>
      <c r="B16" s="91">
        <v>22</v>
      </c>
      <c r="C16" s="91">
        <v>9.5</v>
      </c>
      <c r="D16" s="4"/>
      <c r="E16" s="4"/>
    </row>
    <row r="17" spans="1:5" ht="11.25">
      <c r="A17" s="87" t="s">
        <v>0</v>
      </c>
      <c r="B17" s="91">
        <v>3</v>
      </c>
      <c r="C17" s="91">
        <v>1</v>
      </c>
      <c r="D17" s="4"/>
      <c r="E17" s="4"/>
    </row>
    <row r="18" spans="1:3" ht="11.25">
      <c r="A18" s="87" t="s">
        <v>22</v>
      </c>
      <c r="B18" s="91">
        <v>7</v>
      </c>
      <c r="C18" s="91">
        <v>6.5</v>
      </c>
    </row>
    <row r="19" spans="1:3" ht="11.25">
      <c r="A19" s="87" t="s">
        <v>24</v>
      </c>
      <c r="B19" s="91">
        <f>0.5+0.5</f>
        <v>1</v>
      </c>
      <c r="C19" s="91">
        <v>0</v>
      </c>
    </row>
    <row r="20" spans="1:3" ht="11.25">
      <c r="A20" s="78" t="s">
        <v>38</v>
      </c>
      <c r="B20" s="92">
        <v>0.75</v>
      </c>
      <c r="C20" s="93">
        <v>0</v>
      </c>
    </row>
    <row r="22" spans="1:5" ht="11.25">
      <c r="A22" s="13" t="s">
        <v>66</v>
      </c>
      <c r="B22" s="12"/>
      <c r="C22" s="12"/>
      <c r="D22" s="12"/>
      <c r="E22" s="94">
        <v>9211000</v>
      </c>
    </row>
    <row r="23" spans="1:5" ht="11.25">
      <c r="A23" s="13" t="s">
        <v>67</v>
      </c>
      <c r="B23" s="12"/>
      <c r="C23" s="12"/>
      <c r="D23" s="12"/>
      <c r="E23" s="94">
        <v>3100000</v>
      </c>
    </row>
    <row r="24" spans="1:5" ht="11.25">
      <c r="A24" s="13" t="s">
        <v>68</v>
      </c>
      <c r="B24" s="12"/>
      <c r="C24" s="12"/>
      <c r="D24" s="12"/>
      <c r="E24" s="94">
        <v>5</v>
      </c>
    </row>
    <row r="26" spans="1:5" ht="11.25">
      <c r="A26" s="13" t="s">
        <v>19</v>
      </c>
      <c r="B26" s="12"/>
      <c r="C26" s="12"/>
      <c r="D26" s="80"/>
      <c r="E26" s="81"/>
    </row>
    <row r="27" spans="1:5" ht="11.25">
      <c r="A27" s="13" t="s">
        <v>34</v>
      </c>
      <c r="B27" s="80"/>
      <c r="C27" s="12"/>
      <c r="D27" s="82"/>
      <c r="E27" s="83"/>
    </row>
    <row r="28" spans="1:5" ht="11.25">
      <c r="A28" s="13" t="s">
        <v>20</v>
      </c>
      <c r="B28" s="12"/>
      <c r="C28" s="12"/>
      <c r="D28" s="82"/>
      <c r="E28" s="83"/>
    </row>
    <row r="37" ht="12.75" customHeight="1"/>
    <row r="69" spans="1:7" ht="12.75" customHeight="1">
      <c r="A69" s="14" t="s">
        <v>69</v>
      </c>
      <c r="B69" s="15"/>
      <c r="C69" s="15"/>
      <c r="D69" s="15"/>
      <c r="E69" s="15"/>
      <c r="F69" s="15"/>
      <c r="G69" s="15"/>
    </row>
    <row r="70" spans="1:7" ht="12.75" customHeight="1">
      <c r="A70" s="14" t="s">
        <v>70</v>
      </c>
      <c r="B70" s="15"/>
      <c r="C70" s="15"/>
      <c r="D70" s="15"/>
      <c r="E70" s="15"/>
      <c r="F70" s="15"/>
      <c r="G70" s="15"/>
    </row>
    <row r="71" spans="1:7" ht="12.75" customHeight="1">
      <c r="A71" s="14" t="s">
        <v>71</v>
      </c>
      <c r="B71" s="15"/>
      <c r="C71" s="15"/>
      <c r="D71" s="15"/>
      <c r="E71" s="15"/>
      <c r="F71" s="15"/>
      <c r="G71" s="15"/>
    </row>
  </sheetData>
  <mergeCells count="1">
    <mergeCell ref="A1:B1"/>
  </mergeCells>
  <printOptions horizontalCentered="1"/>
  <pageMargins left="0.7874015748031497" right="0.3937007874015748" top="0.5905511811023623" bottom="0.3937007874015748" header="0.1968503937007874" footer="0.1968503937007874"/>
  <pageSetup horizontalDpi="180" verticalDpi="180" orientation="portrait" paperSize="9" r:id="rId1"/>
  <headerFooter alignWithMargins="0">
    <oddHeader>&amp;L&amp;"Arial,Bold"Transammonia AG Bucuresti&amp;C&amp;"Arial,Bold"Calcul impozit salarii&amp;R&amp;"Arial,Bold"2005</oddHeader>
    <oddFooter>&amp;C&amp;"Arial,Bold"&amp;9Page &amp;P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SUM(Dec:Ian!E2)</f>
        <v>0</v>
      </c>
      <c r="F2" s="52">
        <f>SUM(Dec:Ian!F2)</f>
        <v>0</v>
      </c>
      <c r="G2" s="52">
        <f>SUM(Dec:Ian!G2)</f>
        <v>0</v>
      </c>
      <c r="H2" s="52">
        <f>SUM(Dec:Ian!H2)</f>
        <v>0</v>
      </c>
      <c r="I2" s="49">
        <f>SUM(Dec:Ian!I2)</f>
        <v>0</v>
      </c>
      <c r="J2" s="50">
        <f>Pers!$F2</f>
        <v>0</v>
      </c>
      <c r="K2" s="52">
        <f>SUM(Dec:Ian!K2)</f>
        <v>0</v>
      </c>
      <c r="L2" s="52">
        <f>SUM(Dec:Ian!L2)</f>
        <v>0</v>
      </c>
      <c r="M2" s="52">
        <f>SUM(Dec:Ian!M2)</f>
        <v>0</v>
      </c>
      <c r="N2" s="49">
        <f>SUM(Dec:Ian!N2)</f>
        <v>0</v>
      </c>
      <c r="O2" s="52">
        <f>SUM(Dec:Ian!O2)</f>
        <v>0</v>
      </c>
      <c r="P2" s="52">
        <f>SUM(Dec:Ian!P2)</f>
        <v>0</v>
      </c>
      <c r="Q2" s="52">
        <f>SUM(Dec:Ian!Q2)</f>
        <v>0</v>
      </c>
      <c r="R2" s="52">
        <f>SUM(Dec:Ian!R2)</f>
        <v>0</v>
      </c>
    </row>
    <row r="3" spans="1:18" ht="12.75" customHeight="1">
      <c r="A3" s="23" t="str">
        <f>Pers!$B3</f>
        <v>B</v>
      </c>
      <c r="B3" s="23" t="str">
        <f>Pers!$C3</f>
        <v>b</v>
      </c>
      <c r="C3" s="23" t="str">
        <f>Pers!$D3</f>
        <v>Ceva</v>
      </c>
      <c r="D3" s="69">
        <f>Pers!$E3</f>
        <v>1</v>
      </c>
      <c r="E3" s="52">
        <f>SUM(Dec:Ian!E3)</f>
        <v>0</v>
      </c>
      <c r="F3" s="52">
        <f>SUM(Dec:Ian!F3)</f>
        <v>0</v>
      </c>
      <c r="G3" s="52">
        <f>SUM(Dec:Ian!G3)</f>
        <v>0</v>
      </c>
      <c r="H3" s="52">
        <f>SUM(Dec:Ian!H3)</f>
        <v>0</v>
      </c>
      <c r="I3" s="49">
        <f>SUM(Dec:Ian!I3)</f>
        <v>0</v>
      </c>
      <c r="J3" s="50">
        <f>Pers!$F3</f>
        <v>0</v>
      </c>
      <c r="K3" s="52">
        <f>SUM(Dec:Ian!K3)</f>
        <v>0</v>
      </c>
      <c r="L3" s="52">
        <f>SUM(Dec:Ian!L3)</f>
        <v>0</v>
      </c>
      <c r="M3" s="52">
        <f>SUM(Dec:Ian!M3)</f>
        <v>0</v>
      </c>
      <c r="N3" s="49">
        <f>SUM(Dec:Ian!N3)</f>
        <v>0</v>
      </c>
      <c r="O3" s="52">
        <f>SUM(Dec:Ian!O3)</f>
        <v>0</v>
      </c>
      <c r="P3" s="52">
        <f>SUM(Dec:Ian!P3)</f>
        <v>0</v>
      </c>
      <c r="Q3" s="52">
        <f>SUM(Dec:Ian!Q3)</f>
        <v>0</v>
      </c>
      <c r="R3" s="52">
        <f>SUM(Dec:Ian!R3)</f>
        <v>0</v>
      </c>
    </row>
    <row r="4" spans="1:18" ht="12.75" customHeight="1">
      <c r="A4" s="23" t="str">
        <f>Pers!$B4</f>
        <v>C</v>
      </c>
      <c r="B4" s="23" t="str">
        <f>Pers!$C4</f>
        <v>c</v>
      </c>
      <c r="C4" s="23" t="str">
        <f>Pers!$D4</f>
        <v>Ceva</v>
      </c>
      <c r="D4" s="69">
        <f>Pers!$E4</f>
        <v>2</v>
      </c>
      <c r="E4" s="52">
        <f>SUM(Dec:Ian!E4)</f>
        <v>0</v>
      </c>
      <c r="F4" s="52">
        <f>SUM(Dec:Ian!F4)</f>
        <v>0</v>
      </c>
      <c r="G4" s="52">
        <f>SUM(Dec:Ian!G4)</f>
        <v>0</v>
      </c>
      <c r="H4" s="52">
        <f>SUM(Dec:Ian!H4)</f>
        <v>0</v>
      </c>
      <c r="I4" s="49">
        <f>SUM(Dec:Ian!I4)</f>
        <v>0</v>
      </c>
      <c r="J4" s="50">
        <f>Pers!$F4</f>
        <v>0</v>
      </c>
      <c r="K4" s="52">
        <f>SUM(Dec:Ian!K4)</f>
        <v>0</v>
      </c>
      <c r="L4" s="52">
        <f>SUM(Dec:Ian!L4)</f>
        <v>0</v>
      </c>
      <c r="M4" s="52">
        <f>SUM(Dec:Ian!M4)</f>
        <v>0</v>
      </c>
      <c r="N4" s="49">
        <f>SUM(Dec:Ian!N4)</f>
        <v>0</v>
      </c>
      <c r="O4" s="52">
        <f>SUM(Dec:Ian!O4)</f>
        <v>0</v>
      </c>
      <c r="P4" s="52">
        <f>SUM(Dec:Ian!P4)</f>
        <v>0</v>
      </c>
      <c r="Q4" s="52">
        <f>SUM(Dec:Ian!Q4)</f>
        <v>0</v>
      </c>
      <c r="R4" s="52">
        <f>SUM(Dec:Ian!R4)</f>
        <v>0</v>
      </c>
    </row>
    <row r="5" spans="1:18" ht="12.75" customHeight="1">
      <c r="A5" s="23" t="str">
        <f>Pers!$B5</f>
        <v>D</v>
      </c>
      <c r="B5" s="23" t="str">
        <f>Pers!$C5</f>
        <v>d</v>
      </c>
      <c r="C5" s="23" t="str">
        <f>Pers!$D5</f>
        <v>Ceva</v>
      </c>
      <c r="D5" s="69">
        <f>Pers!$E5</f>
        <v>1</v>
      </c>
      <c r="E5" s="52">
        <f>SUM(Dec:Ian!E5)</f>
        <v>0</v>
      </c>
      <c r="F5" s="52">
        <f>SUM(Dec:Ian!F5)</f>
        <v>0</v>
      </c>
      <c r="G5" s="52">
        <f>SUM(Dec:Ian!G5)</f>
        <v>0</v>
      </c>
      <c r="H5" s="52">
        <f>SUM(Dec:Ian!H5)</f>
        <v>0</v>
      </c>
      <c r="I5" s="49">
        <f>SUM(Dec:Ian!I5)</f>
        <v>0</v>
      </c>
      <c r="J5" s="50">
        <f>Pers!$F5</f>
        <v>2</v>
      </c>
      <c r="K5" s="52">
        <f>SUM(Dec:Ian!K5)</f>
        <v>0</v>
      </c>
      <c r="L5" s="52">
        <f>SUM(Dec:Ian!L5)</f>
        <v>0</v>
      </c>
      <c r="M5" s="52">
        <f>SUM(Dec:Ian!M5)</f>
        <v>0</v>
      </c>
      <c r="N5" s="49">
        <f>SUM(Dec:Ian!N5)</f>
        <v>0</v>
      </c>
      <c r="O5" s="52">
        <f>SUM(Dec:Ian!O5)</f>
        <v>0</v>
      </c>
      <c r="P5" s="52">
        <f>SUM(Dec:Ian!P5)</f>
        <v>0</v>
      </c>
      <c r="Q5" s="52">
        <f>SUM(Dec:Ian!Q5)</f>
        <v>0</v>
      </c>
      <c r="R5" s="52">
        <f>SUM(Dec:Ian!R5)</f>
        <v>0</v>
      </c>
    </row>
    <row r="6" spans="1:18" ht="12.75" customHeight="1">
      <c r="A6" s="23" t="str">
        <f>Pers!$B6</f>
        <v>E</v>
      </c>
      <c r="B6" s="23" t="str">
        <f>Pers!$C6</f>
        <v>e</v>
      </c>
      <c r="C6" s="23" t="str">
        <f>Pers!$D6</f>
        <v>Ceva</v>
      </c>
      <c r="D6" s="69">
        <f>Pers!$E6</f>
        <v>2</v>
      </c>
      <c r="E6" s="52">
        <f>SUM(Dec:Ian!E6)</f>
        <v>0</v>
      </c>
      <c r="F6" s="52">
        <f>SUM(Dec:Ian!F6)</f>
        <v>0</v>
      </c>
      <c r="G6" s="52">
        <f>SUM(Dec:Ian!G6)</f>
        <v>0</v>
      </c>
      <c r="H6" s="52">
        <f>SUM(Dec:Ian!H6)</f>
        <v>0</v>
      </c>
      <c r="I6" s="49">
        <f>SUM(Dec:Ian!I6)</f>
        <v>0</v>
      </c>
      <c r="J6" s="50">
        <f>Pers!$F6</f>
        <v>1</v>
      </c>
      <c r="K6" s="52">
        <f>SUM(Dec:Ian!K6)</f>
        <v>0</v>
      </c>
      <c r="L6" s="52">
        <f>SUM(Dec:Ian!L6)</f>
        <v>0</v>
      </c>
      <c r="M6" s="52">
        <f>SUM(Dec:Ian!M6)</f>
        <v>0</v>
      </c>
      <c r="N6" s="49">
        <f>SUM(Dec:Ian!N6)</f>
        <v>0</v>
      </c>
      <c r="O6" s="52">
        <f>SUM(Dec:Ian!O6)</f>
        <v>0</v>
      </c>
      <c r="P6" s="52">
        <f>SUM(Dec:Ian!P6)</f>
        <v>0</v>
      </c>
      <c r="Q6" s="52">
        <f>SUM(Dec:Ian!Q6)</f>
        <v>0</v>
      </c>
      <c r="R6" s="52">
        <f>SUM(Dec:Ian!R6)</f>
        <v>0</v>
      </c>
    </row>
    <row r="7" spans="1:18" ht="12.75" customHeight="1">
      <c r="A7" s="23" t="str">
        <f>Pers!$B7</f>
        <v>F</v>
      </c>
      <c r="B7" s="23" t="str">
        <f>Pers!$C7</f>
        <v>f</v>
      </c>
      <c r="C7" s="23" t="str">
        <f>Pers!$D7</f>
        <v>Ceva</v>
      </c>
      <c r="D7" s="69">
        <f>Pers!$E7</f>
        <v>1</v>
      </c>
      <c r="E7" s="52">
        <f>SUM(Dec:Ian!E7)</f>
        <v>0</v>
      </c>
      <c r="F7" s="52">
        <f>SUM(Dec:Ian!F7)</f>
        <v>0</v>
      </c>
      <c r="G7" s="52">
        <f>SUM(Dec:Ian!G7)</f>
        <v>0</v>
      </c>
      <c r="H7" s="52">
        <f>SUM(Dec:Ian!H7)</f>
        <v>0</v>
      </c>
      <c r="I7" s="49">
        <f>SUM(Dec:Ian!I7)</f>
        <v>0</v>
      </c>
      <c r="J7" s="50">
        <f>Pers!$F7</f>
        <v>0</v>
      </c>
      <c r="K7" s="52">
        <f>SUM(Dec:Ian!K7)</f>
        <v>0</v>
      </c>
      <c r="L7" s="52">
        <f>SUM(Dec:Ian!L7)</f>
        <v>0</v>
      </c>
      <c r="M7" s="52">
        <f>SUM(Dec:Ian!M7)</f>
        <v>0</v>
      </c>
      <c r="N7" s="49">
        <f>SUM(Dec:Ian!N7)</f>
        <v>0</v>
      </c>
      <c r="O7" s="52">
        <f>SUM(Dec:Ian!O7)</f>
        <v>0</v>
      </c>
      <c r="P7" s="52">
        <f>SUM(Dec:Ian!P7)</f>
        <v>0</v>
      </c>
      <c r="Q7" s="52">
        <f>SUM(Dec:Ian!Q7)</f>
        <v>0</v>
      </c>
      <c r="R7" s="52">
        <f>SUM(Dec:Ian!R7)</f>
        <v>0</v>
      </c>
    </row>
    <row r="8" spans="1:18" ht="12.75" customHeight="1">
      <c r="A8" s="23" t="str">
        <f>Pers!$B8</f>
        <v>G</v>
      </c>
      <c r="B8" s="23" t="str">
        <f>Pers!$C8</f>
        <v>g</v>
      </c>
      <c r="C8" s="23" t="str">
        <f>Pers!$D8</f>
        <v>Ceva</v>
      </c>
      <c r="D8" s="69">
        <f>Pers!$E8</f>
        <v>2</v>
      </c>
      <c r="E8" s="52">
        <f>SUM(Dec:Ian!E8)</f>
        <v>0</v>
      </c>
      <c r="F8" s="52">
        <f>SUM(Dec:Ian!F8)</f>
        <v>0</v>
      </c>
      <c r="G8" s="52">
        <f>SUM(Dec:Ian!G8)</f>
        <v>0</v>
      </c>
      <c r="H8" s="52">
        <f>SUM(Dec:Ian!H8)</f>
        <v>0</v>
      </c>
      <c r="I8" s="49">
        <f>SUM(Dec:Ian!I8)</f>
        <v>0</v>
      </c>
      <c r="J8" s="50">
        <f>Pers!$F8</f>
        <v>0</v>
      </c>
      <c r="K8" s="52">
        <f>SUM(Dec:Ian!K8)</f>
        <v>0</v>
      </c>
      <c r="L8" s="52">
        <f>SUM(Dec:Ian!L8)</f>
        <v>0</v>
      </c>
      <c r="M8" s="52">
        <f>SUM(Dec:Ian!M8)</f>
        <v>0</v>
      </c>
      <c r="N8" s="49">
        <f>SUM(Dec:Ian!N8)</f>
        <v>0</v>
      </c>
      <c r="O8" s="52">
        <f>SUM(Dec:Ian!O8)</f>
        <v>0</v>
      </c>
      <c r="P8" s="52">
        <f>SUM(Dec:Ian!P8)</f>
        <v>0</v>
      </c>
      <c r="Q8" s="52">
        <f>SUM(Dec:Ian!Q8)</f>
        <v>0</v>
      </c>
      <c r="R8" s="52">
        <f>SUM(Dec:Ian!R8)</f>
        <v>0</v>
      </c>
    </row>
    <row r="9" spans="1:18" ht="12.75" customHeight="1">
      <c r="A9" s="23" t="str">
        <f>Pers!$B9</f>
        <v>H</v>
      </c>
      <c r="B9" s="23" t="str">
        <f>Pers!$C9</f>
        <v>h</v>
      </c>
      <c r="C9" s="23" t="str">
        <f>Pers!$D9</f>
        <v>Ceva</v>
      </c>
      <c r="D9" s="69">
        <f>Pers!$E9</f>
        <v>1</v>
      </c>
      <c r="E9" s="52">
        <f>SUM(Dec:Ian!E9)</f>
        <v>0</v>
      </c>
      <c r="F9" s="52">
        <f>SUM(Dec:Ian!F9)</f>
        <v>0</v>
      </c>
      <c r="G9" s="52">
        <f>SUM(Dec:Ian!G9)</f>
        <v>0</v>
      </c>
      <c r="H9" s="52">
        <f>SUM(Dec:Ian!H9)</f>
        <v>0</v>
      </c>
      <c r="I9" s="49">
        <f>SUM(Dec:Ian!I9)</f>
        <v>0</v>
      </c>
      <c r="J9" s="50">
        <f>Pers!$F9</f>
        <v>0</v>
      </c>
      <c r="K9" s="52">
        <f>SUM(Dec:Ian!K9)</f>
        <v>0</v>
      </c>
      <c r="L9" s="52">
        <f>SUM(Dec:Ian!L9)</f>
        <v>0</v>
      </c>
      <c r="M9" s="52">
        <f>SUM(Dec:Ian!M9)</f>
        <v>0</v>
      </c>
      <c r="N9" s="49">
        <f>SUM(Dec:Ian!N9)</f>
        <v>0</v>
      </c>
      <c r="O9" s="52">
        <f>SUM(Dec:Ian!O9)</f>
        <v>0</v>
      </c>
      <c r="P9" s="52">
        <f>SUM(Dec:Ian!P9)</f>
        <v>0</v>
      </c>
      <c r="Q9" s="52">
        <f>SUM(Dec:Ian!Q9)</f>
        <v>0</v>
      </c>
      <c r="R9" s="52">
        <f>SUM(Dec:Ian!R9)</f>
        <v>0</v>
      </c>
    </row>
    <row r="10" spans="1:18" ht="12.75" customHeight="1">
      <c r="A10" s="23" t="str">
        <f>Pers!$B10</f>
        <v>I</v>
      </c>
      <c r="B10" s="23" t="str">
        <f>Pers!$C10</f>
        <v>I</v>
      </c>
      <c r="C10" s="23" t="str">
        <f>Pers!$D10</f>
        <v>Ceva</v>
      </c>
      <c r="D10" s="69">
        <f>Pers!$E10</f>
        <v>2</v>
      </c>
      <c r="E10" s="52">
        <f>SUM(Dec:Ian!E10)</f>
        <v>0</v>
      </c>
      <c r="F10" s="52">
        <f>SUM(Dec:Ian!F10)</f>
        <v>0</v>
      </c>
      <c r="G10" s="52">
        <f>SUM(Dec:Ian!G10)</f>
        <v>0</v>
      </c>
      <c r="H10" s="52">
        <f>SUM(Dec:Ian!H10)</f>
        <v>0</v>
      </c>
      <c r="I10" s="49">
        <f>SUM(Dec:Ian!I10)</f>
        <v>0</v>
      </c>
      <c r="J10" s="50">
        <f>Pers!$F10</f>
        <v>1</v>
      </c>
      <c r="K10" s="52">
        <f>SUM(Dec:Ian!K10)</f>
        <v>0</v>
      </c>
      <c r="L10" s="52">
        <f>SUM(Dec:Ian!L10)</f>
        <v>0</v>
      </c>
      <c r="M10" s="52">
        <f>SUM(Dec:Ian!M10)</f>
        <v>0</v>
      </c>
      <c r="N10" s="49">
        <f>SUM(Dec:Ian!N10)</f>
        <v>0</v>
      </c>
      <c r="O10" s="52">
        <f>SUM(Dec:Ian!O10)</f>
        <v>0</v>
      </c>
      <c r="P10" s="52">
        <f>SUM(Dec:Ian!P10)</f>
        <v>0</v>
      </c>
      <c r="Q10" s="52">
        <f>SUM(Dec:Ian!Q10)</f>
        <v>0</v>
      </c>
      <c r="R10" s="52">
        <f>SUM(Dec:Ian!R10)</f>
        <v>0</v>
      </c>
    </row>
    <row r="11" spans="1:18" ht="12.75" customHeight="1">
      <c r="A11" s="23" t="str">
        <f>Pers!$B11</f>
        <v>J</v>
      </c>
      <c r="B11" s="23" t="str">
        <f>Pers!$C11</f>
        <v>j</v>
      </c>
      <c r="C11" s="23" t="str">
        <f>Pers!$D11</f>
        <v>Ceva</v>
      </c>
      <c r="D11" s="69">
        <f>Pers!$E11</f>
        <v>1</v>
      </c>
      <c r="E11" s="52">
        <f>SUM(Dec:Ian!E11)</f>
        <v>0</v>
      </c>
      <c r="F11" s="52">
        <f>SUM(Dec:Ian!F11)</f>
        <v>0</v>
      </c>
      <c r="G11" s="52">
        <f>SUM(Dec:Ian!G11)</f>
        <v>0</v>
      </c>
      <c r="H11" s="52">
        <f>SUM(Dec:Ian!H11)</f>
        <v>0</v>
      </c>
      <c r="I11" s="49">
        <f>SUM(Dec:Ian!I11)</f>
        <v>0</v>
      </c>
      <c r="J11" s="50">
        <f>Pers!$F11</f>
        <v>0</v>
      </c>
      <c r="K11" s="52">
        <f>SUM(Dec:Ian!K11)</f>
        <v>0</v>
      </c>
      <c r="L11" s="52">
        <f>SUM(Dec:Ian!L11)</f>
        <v>0</v>
      </c>
      <c r="M11" s="52">
        <f>SUM(Dec:Ian!M11)</f>
        <v>0</v>
      </c>
      <c r="N11" s="49">
        <f>SUM(Dec:Ian!N11)</f>
        <v>0</v>
      </c>
      <c r="O11" s="52">
        <f>SUM(Dec:Ian!O11)</f>
        <v>0</v>
      </c>
      <c r="P11" s="52">
        <f>SUM(Dec:Ian!P11)</f>
        <v>0</v>
      </c>
      <c r="Q11" s="52">
        <f>SUM(Dec:Ian!Q11)</f>
        <v>0</v>
      </c>
      <c r="R11" s="52">
        <f>SUM(Dec:Ian!R11)</f>
        <v>0</v>
      </c>
    </row>
    <row r="12" spans="1:18" ht="12.75" customHeight="1">
      <c r="A12" s="23" t="str">
        <f>Pers!$B12</f>
        <v>K</v>
      </c>
      <c r="B12" s="23" t="str">
        <f>Pers!$C12</f>
        <v>k</v>
      </c>
      <c r="C12" s="23" t="str">
        <f>Pers!$D12</f>
        <v>Ceva</v>
      </c>
      <c r="D12" s="69">
        <f>Pers!$E12</f>
        <v>2</v>
      </c>
      <c r="E12" s="52">
        <f>SUM(Dec:Ian!E12)</f>
        <v>0</v>
      </c>
      <c r="F12" s="52">
        <f>SUM(Dec:Ian!F12)</f>
        <v>0</v>
      </c>
      <c r="G12" s="52">
        <f>SUM(Dec:Ian!G12)</f>
        <v>0</v>
      </c>
      <c r="H12" s="52">
        <f>SUM(Dec:Ian!H12)</f>
        <v>0</v>
      </c>
      <c r="I12" s="49">
        <f>SUM(Dec:Ian!I12)</f>
        <v>0</v>
      </c>
      <c r="J12" s="50">
        <f>Pers!$F12</f>
        <v>0</v>
      </c>
      <c r="K12" s="52">
        <f>SUM(Dec:Ian!K12)</f>
        <v>0</v>
      </c>
      <c r="L12" s="52">
        <f>SUM(Dec:Ian!L12)</f>
        <v>0</v>
      </c>
      <c r="M12" s="52">
        <f>SUM(Dec:Ian!M12)</f>
        <v>0</v>
      </c>
      <c r="N12" s="49">
        <f>SUM(Dec:Ian!N12)</f>
        <v>0</v>
      </c>
      <c r="O12" s="52">
        <f>SUM(Dec:Ian!O12)</f>
        <v>0</v>
      </c>
      <c r="P12" s="52">
        <f>SUM(Dec:Ian!P12)</f>
        <v>0</v>
      </c>
      <c r="Q12" s="52">
        <f>SUM(Dec:Ian!Q12)</f>
        <v>0</v>
      </c>
      <c r="R12" s="52">
        <f>SUM(Dec:Ian!R12)</f>
        <v>0</v>
      </c>
    </row>
    <row r="13" spans="1:18" ht="12.75" customHeight="1">
      <c r="A13" s="23" t="str">
        <f>Pers!$B13</f>
        <v>L</v>
      </c>
      <c r="B13" s="23" t="str">
        <f>Pers!$C13</f>
        <v>l</v>
      </c>
      <c r="C13" s="23" t="str">
        <f>Pers!$D13</f>
        <v>Ceva</v>
      </c>
      <c r="D13" s="69">
        <f>Pers!$E13</f>
        <v>1</v>
      </c>
      <c r="E13" s="52">
        <f>SUM(Dec:Ian!E13)</f>
        <v>0</v>
      </c>
      <c r="F13" s="52">
        <f>SUM(Dec:Ian!F13)</f>
        <v>0</v>
      </c>
      <c r="G13" s="52">
        <f>SUM(Dec:Ian!G13)</f>
        <v>0</v>
      </c>
      <c r="H13" s="52">
        <f>SUM(Dec:Ian!H13)</f>
        <v>0</v>
      </c>
      <c r="I13" s="49">
        <f>SUM(Dec:Ian!I13)</f>
        <v>0</v>
      </c>
      <c r="J13" s="50">
        <f>Pers!$F13</f>
        <v>1</v>
      </c>
      <c r="K13" s="52">
        <f>SUM(Dec:Ian!K13)</f>
        <v>0</v>
      </c>
      <c r="L13" s="52">
        <f>SUM(Dec:Ian!L13)</f>
        <v>0</v>
      </c>
      <c r="M13" s="52">
        <f>SUM(Dec:Ian!M13)</f>
        <v>0</v>
      </c>
      <c r="N13" s="49">
        <f>SUM(Dec:Ian!N13)</f>
        <v>0</v>
      </c>
      <c r="O13" s="52">
        <f>SUM(Dec:Ian!O13)</f>
        <v>0</v>
      </c>
      <c r="P13" s="52">
        <f>SUM(Dec:Ian!P13)</f>
        <v>0</v>
      </c>
      <c r="Q13" s="52">
        <f>SUM(Dec:Ian!Q13)</f>
        <v>0</v>
      </c>
      <c r="R13" s="52">
        <f>SUM(Dec:Ian!R13)</f>
        <v>0</v>
      </c>
    </row>
    <row r="14" spans="1:18" ht="12.75" customHeight="1">
      <c r="A14" s="23" t="str">
        <f>Pers!$B14</f>
        <v>M</v>
      </c>
      <c r="B14" s="23" t="str">
        <f>Pers!$C14</f>
        <v>m</v>
      </c>
      <c r="C14" s="23" t="str">
        <f>Pers!$D14</f>
        <v>Ceva</v>
      </c>
      <c r="D14" s="69">
        <f>Pers!$E14</f>
        <v>2</v>
      </c>
      <c r="E14" s="52">
        <f>SUM(Dec:Ian!E14)</f>
        <v>0</v>
      </c>
      <c r="F14" s="52">
        <f>SUM(Dec:Ian!F14)</f>
        <v>0</v>
      </c>
      <c r="G14" s="52">
        <f>SUM(Dec:Ian!G14)</f>
        <v>0</v>
      </c>
      <c r="H14" s="52">
        <f>SUM(Dec:Ian!H14)</f>
        <v>0</v>
      </c>
      <c r="I14" s="49">
        <f>SUM(Dec:Ian!I14)</f>
        <v>0</v>
      </c>
      <c r="J14" s="50">
        <f>Pers!$F14</f>
        <v>0</v>
      </c>
      <c r="K14" s="52">
        <f>SUM(Dec:Ian!K14)</f>
        <v>0</v>
      </c>
      <c r="L14" s="52">
        <f>SUM(Dec:Ian!L14)</f>
        <v>0</v>
      </c>
      <c r="M14" s="52">
        <f>SUM(Dec:Ian!M14)</f>
        <v>0</v>
      </c>
      <c r="N14" s="49">
        <f>SUM(Dec:Ian!N14)</f>
        <v>0</v>
      </c>
      <c r="O14" s="52">
        <f>SUM(Dec:Ian!O14)</f>
        <v>0</v>
      </c>
      <c r="P14" s="52">
        <f>SUM(Dec:Ian!P14)</f>
        <v>0</v>
      </c>
      <c r="Q14" s="52">
        <f>SUM(Dec:Ian!Q14)</f>
        <v>0</v>
      </c>
      <c r="R14" s="52">
        <f>SUM(Dec:Ian!R14)</f>
        <v>0</v>
      </c>
    </row>
    <row r="15" spans="1:18" ht="12.75" customHeight="1">
      <c r="A15" s="23" t="str">
        <f>Pers!$B15</f>
        <v>N</v>
      </c>
      <c r="B15" s="23" t="str">
        <f>Pers!$C15</f>
        <v>n</v>
      </c>
      <c r="C15" s="23" t="str">
        <f>Pers!$D15</f>
        <v>Ceva</v>
      </c>
      <c r="D15" s="69">
        <f>Pers!$E15</f>
        <v>1</v>
      </c>
      <c r="E15" s="52">
        <f>SUM(Dec:Ian!E15)</f>
        <v>0</v>
      </c>
      <c r="F15" s="52">
        <f>SUM(Dec:Ian!F15)</f>
        <v>0</v>
      </c>
      <c r="G15" s="52">
        <f>SUM(Dec:Ian!G15)</f>
        <v>0</v>
      </c>
      <c r="H15" s="52">
        <f>SUM(Dec:Ian!H15)</f>
        <v>0</v>
      </c>
      <c r="I15" s="49">
        <f>SUM(Dec:Ian!I15)</f>
        <v>0</v>
      </c>
      <c r="J15" s="50">
        <f>Pers!$F15</f>
        <v>0</v>
      </c>
      <c r="K15" s="52">
        <f>SUM(Dec:Ian!K15)</f>
        <v>0</v>
      </c>
      <c r="L15" s="52">
        <f>SUM(Dec:Ian!L15)</f>
        <v>0</v>
      </c>
      <c r="M15" s="52">
        <f>SUM(Dec:Ian!M15)</f>
        <v>0</v>
      </c>
      <c r="N15" s="49">
        <f>SUM(Dec:Ian!N15)</f>
        <v>0</v>
      </c>
      <c r="O15" s="52">
        <f>SUM(Dec:Ian!O15)</f>
        <v>0</v>
      </c>
      <c r="P15" s="52">
        <f>SUM(Dec:Ian!P15)</f>
        <v>0</v>
      </c>
      <c r="Q15" s="52">
        <f>SUM(Dec:Ian!Q15)</f>
        <v>0</v>
      </c>
      <c r="R15" s="52">
        <f>SUM(Dec:Ian!R15)</f>
        <v>0</v>
      </c>
    </row>
    <row r="16" spans="1:18" ht="12.75" customHeight="1">
      <c r="A16" s="23" t="str">
        <f>Pers!$B16</f>
        <v>O</v>
      </c>
      <c r="B16" s="23" t="str">
        <f>Pers!$C16</f>
        <v>o</v>
      </c>
      <c r="C16" s="23" t="str">
        <f>Pers!$D16</f>
        <v>Ceva</v>
      </c>
      <c r="D16" s="69">
        <f>Pers!$E16</f>
        <v>2</v>
      </c>
      <c r="E16" s="52">
        <f>SUM(Dec:Ian!E16)</f>
        <v>0</v>
      </c>
      <c r="F16" s="52">
        <f>SUM(Dec:Ian!F16)</f>
        <v>0</v>
      </c>
      <c r="G16" s="52">
        <f>SUM(Dec:Ian!G16)</f>
        <v>0</v>
      </c>
      <c r="H16" s="52">
        <f>SUM(Dec:Ian!H16)</f>
        <v>0</v>
      </c>
      <c r="I16" s="49">
        <f>SUM(Dec:Ian!I16)</f>
        <v>0</v>
      </c>
      <c r="J16" s="50">
        <f>Pers!$F16</f>
        <v>0</v>
      </c>
      <c r="K16" s="52">
        <f>SUM(Dec:Ian!K16)</f>
        <v>0</v>
      </c>
      <c r="L16" s="52">
        <f>SUM(Dec:Ian!L16)</f>
        <v>0</v>
      </c>
      <c r="M16" s="52">
        <f>SUM(Dec:Ian!M16)</f>
        <v>0</v>
      </c>
      <c r="N16" s="49">
        <f>SUM(Dec:Ian!N16)</f>
        <v>0</v>
      </c>
      <c r="O16" s="52">
        <f>SUM(Dec:Ian!O16)</f>
        <v>0</v>
      </c>
      <c r="P16" s="52">
        <f>SUM(Dec:Ian!P16)</f>
        <v>0</v>
      </c>
      <c r="Q16" s="52">
        <f>SUM(Dec:Ian!Q16)</f>
        <v>0</v>
      </c>
      <c r="R16" s="52">
        <f>SUM(Dec:Ian!R16)</f>
        <v>0</v>
      </c>
    </row>
    <row r="17" spans="1:18" ht="12.75" customHeight="1">
      <c r="A17" s="23" t="str">
        <f>Pers!$B17</f>
        <v>P</v>
      </c>
      <c r="B17" s="23" t="str">
        <f>Pers!$C17</f>
        <v>p</v>
      </c>
      <c r="C17" s="23" t="str">
        <f>Pers!$D17</f>
        <v>Ceva</v>
      </c>
      <c r="D17" s="69">
        <f>Pers!$E17</f>
        <v>1</v>
      </c>
      <c r="E17" s="52">
        <f>SUM(Dec:Ian!E17)</f>
        <v>0</v>
      </c>
      <c r="F17" s="52">
        <f>SUM(Dec:Ian!F17)</f>
        <v>0</v>
      </c>
      <c r="G17" s="52">
        <f>SUM(Dec:Ian!G17)</f>
        <v>0</v>
      </c>
      <c r="H17" s="52">
        <f>SUM(Dec:Ian!H17)</f>
        <v>0</v>
      </c>
      <c r="I17" s="49">
        <f>SUM(Dec:Ian!I17)</f>
        <v>0</v>
      </c>
      <c r="J17" s="50">
        <f>Pers!$F17</f>
        <v>0</v>
      </c>
      <c r="K17" s="52">
        <f>SUM(Dec:Ian!K17)</f>
        <v>0</v>
      </c>
      <c r="L17" s="52">
        <f>SUM(Dec:Ian!L17)</f>
        <v>0</v>
      </c>
      <c r="M17" s="52">
        <f>SUM(Dec:Ian!M17)</f>
        <v>0</v>
      </c>
      <c r="N17" s="49">
        <f>SUM(Dec:Ian!N17)</f>
        <v>0</v>
      </c>
      <c r="O17" s="52">
        <f>SUM(Dec:Ian!O17)</f>
        <v>0</v>
      </c>
      <c r="P17" s="52">
        <f>SUM(Dec:Ian!P17)</f>
        <v>0</v>
      </c>
      <c r="Q17" s="52">
        <f>SUM(Dec:Ian!Q17)</f>
        <v>0</v>
      </c>
      <c r="R17" s="52">
        <f>SUM(Dec:Ian!R17)</f>
        <v>0</v>
      </c>
    </row>
    <row r="18" spans="1:18" ht="12.75" customHeight="1">
      <c r="A18" s="23" t="str">
        <f>Pers!$B18</f>
        <v>Q</v>
      </c>
      <c r="B18" s="23" t="str">
        <f>Pers!$C18</f>
        <v>q</v>
      </c>
      <c r="C18" s="23" t="str">
        <f>Pers!$D18</f>
        <v>Shefuletz</v>
      </c>
      <c r="D18" s="69">
        <f>Pers!$E18</f>
        <v>2</v>
      </c>
      <c r="E18" s="52">
        <f>SUM(Dec:Ian!E18)</f>
        <v>0</v>
      </c>
      <c r="F18" s="52">
        <f>SUM(Dec:Ian!F18)</f>
        <v>0</v>
      </c>
      <c r="G18" s="52">
        <f>SUM(Dec:Ian!G18)</f>
        <v>0</v>
      </c>
      <c r="H18" s="52">
        <f>SUM(Dec:Ian!H18)</f>
        <v>0</v>
      </c>
      <c r="I18" s="49">
        <f>SUM(Dec:Ian!I18)</f>
        <v>0</v>
      </c>
      <c r="J18" s="50">
        <f>Pers!$F18</f>
        <v>1</v>
      </c>
      <c r="K18" s="52">
        <f>SUM(Dec:Ian!K18)</f>
        <v>0</v>
      </c>
      <c r="L18" s="52">
        <f>SUM(Dec:Ian!L18)</f>
        <v>0</v>
      </c>
      <c r="M18" s="52">
        <f>SUM(Dec:Ian!M18)</f>
        <v>0</v>
      </c>
      <c r="N18" s="49">
        <f>SUM(Dec:Ian!N18)</f>
        <v>0</v>
      </c>
      <c r="O18" s="52">
        <f>SUM(Dec:Ian!O18)</f>
        <v>0</v>
      </c>
      <c r="P18" s="52">
        <f>SUM(Dec:Ian!P18)</f>
        <v>0</v>
      </c>
      <c r="Q18" s="52">
        <f>SUM(Dec:Ian!Q18)</f>
        <v>0</v>
      </c>
      <c r="R18" s="52">
        <f>SUM(Dec:Ian!R18)</f>
        <v>0</v>
      </c>
    </row>
    <row r="19" spans="1:18" ht="12.75" customHeight="1">
      <c r="A19" s="23" t="str">
        <f>Pers!$B19</f>
        <v>R</v>
      </c>
      <c r="B19" s="23" t="str">
        <f>Pers!$C19</f>
        <v>r</v>
      </c>
      <c r="C19" s="23" t="str">
        <f>Pers!$D19</f>
        <v>Shefuletz</v>
      </c>
      <c r="D19" s="69">
        <f>Pers!$E19</f>
        <v>1</v>
      </c>
      <c r="E19" s="52">
        <f>SUM(Dec:Ian!E19)</f>
        <v>0</v>
      </c>
      <c r="F19" s="52">
        <f>SUM(Dec:Ian!F19)</f>
        <v>0</v>
      </c>
      <c r="G19" s="52">
        <f>SUM(Dec:Ian!G19)</f>
        <v>0</v>
      </c>
      <c r="H19" s="52">
        <f>SUM(Dec:Ian!H19)</f>
        <v>0</v>
      </c>
      <c r="I19" s="49">
        <f>SUM(Dec:Ian!I19)</f>
        <v>0</v>
      </c>
      <c r="J19" s="50">
        <f>Pers!$F19</f>
        <v>0</v>
      </c>
      <c r="K19" s="52">
        <f>SUM(Dec:Ian!K19)</f>
        <v>0</v>
      </c>
      <c r="L19" s="52">
        <f>SUM(Dec:Ian!L19)</f>
        <v>0</v>
      </c>
      <c r="M19" s="52">
        <f>SUM(Dec:Ian!M19)</f>
        <v>0</v>
      </c>
      <c r="N19" s="49">
        <f>SUM(Dec:Ian!N19)</f>
        <v>0</v>
      </c>
      <c r="O19" s="52">
        <f>SUM(Dec:Ian!O19)</f>
        <v>0</v>
      </c>
      <c r="P19" s="52">
        <f>SUM(Dec:Ian!P19)</f>
        <v>0</v>
      </c>
      <c r="Q19" s="52">
        <f>SUM(Dec:Ian!Q19)</f>
        <v>0</v>
      </c>
      <c r="R19" s="52">
        <f>SUM(Dec:Ian!R19)</f>
        <v>0</v>
      </c>
    </row>
    <row r="20" spans="1:18" ht="12.75" customHeight="1">
      <c r="A20" s="23" t="str">
        <f>Pers!$B20</f>
        <v>S</v>
      </c>
      <c r="B20" s="23" t="str">
        <f>Pers!$C20</f>
        <v>s</v>
      </c>
      <c r="C20" s="23" t="str">
        <f>Pers!$D20</f>
        <v>Shefuletz</v>
      </c>
      <c r="D20" s="69">
        <f>Pers!$E20</f>
        <v>2</v>
      </c>
      <c r="E20" s="52">
        <f>SUM(Dec:Ian!E20)</f>
        <v>0</v>
      </c>
      <c r="F20" s="52">
        <f>SUM(Dec:Ian!F20)</f>
        <v>0</v>
      </c>
      <c r="G20" s="52">
        <f>SUM(Dec:Ian!G20)</f>
        <v>0</v>
      </c>
      <c r="H20" s="52">
        <f>SUM(Dec:Ian!H20)</f>
        <v>0</v>
      </c>
      <c r="I20" s="49">
        <f>SUM(Dec:Ian!I20)</f>
        <v>0</v>
      </c>
      <c r="J20" s="50">
        <f>Pers!$F20</f>
        <v>0</v>
      </c>
      <c r="K20" s="52">
        <f>SUM(Dec:Ian!K20)</f>
        <v>0</v>
      </c>
      <c r="L20" s="52">
        <f>SUM(Dec:Ian!L20)</f>
        <v>0</v>
      </c>
      <c r="M20" s="52">
        <f>SUM(Dec:Ian!M20)</f>
        <v>0</v>
      </c>
      <c r="N20" s="49">
        <f>SUM(Dec:Ian!N20)</f>
        <v>0</v>
      </c>
      <c r="O20" s="52">
        <f>SUM(Dec:Ian!O20)</f>
        <v>0</v>
      </c>
      <c r="P20" s="52">
        <f>SUM(Dec:Ian!P20)</f>
        <v>0</v>
      </c>
      <c r="Q20" s="52">
        <f>SUM(Dec:Ian!Q20)</f>
        <v>0</v>
      </c>
      <c r="R20" s="52">
        <f>SUM(Dec:Ian!R20)</f>
        <v>0</v>
      </c>
    </row>
    <row r="21" spans="1:18" ht="12.75" customHeight="1">
      <c r="A21" s="23" t="str">
        <f>Pers!$B21</f>
        <v>T</v>
      </c>
      <c r="B21" s="23" t="str">
        <f>Pers!$C21</f>
        <v>t</v>
      </c>
      <c r="C21" s="23" t="str">
        <f>Pers!$D21</f>
        <v>Shefuletz</v>
      </c>
      <c r="D21" s="69">
        <f>Pers!$E21</f>
        <v>1</v>
      </c>
      <c r="E21" s="52">
        <f>SUM(Dec:Ian!E21)</f>
        <v>0</v>
      </c>
      <c r="F21" s="52">
        <f>SUM(Dec:Ian!F21)</f>
        <v>0</v>
      </c>
      <c r="G21" s="52">
        <f>SUM(Dec:Ian!G21)</f>
        <v>0</v>
      </c>
      <c r="H21" s="52">
        <f>SUM(Dec:Ian!H21)</f>
        <v>0</v>
      </c>
      <c r="I21" s="49">
        <f>SUM(Dec:Ian!I21)</f>
        <v>0</v>
      </c>
      <c r="J21" s="50">
        <f>Pers!$F21</f>
        <v>0</v>
      </c>
      <c r="K21" s="52">
        <f>SUM(Dec:Ian!K21)</f>
        <v>0</v>
      </c>
      <c r="L21" s="52">
        <f>SUM(Dec:Ian!L21)</f>
        <v>0</v>
      </c>
      <c r="M21" s="52">
        <f>SUM(Dec:Ian!M21)</f>
        <v>0</v>
      </c>
      <c r="N21" s="49">
        <f>SUM(Dec:Ian!N21)</f>
        <v>0</v>
      </c>
      <c r="O21" s="52">
        <f>SUM(Dec:Ian!O21)</f>
        <v>0</v>
      </c>
      <c r="P21" s="52">
        <f>SUM(Dec:Ian!P21)</f>
        <v>0</v>
      </c>
      <c r="Q21" s="52">
        <f>SUM(Dec:Ian!Q21)</f>
        <v>0</v>
      </c>
      <c r="R21" s="52">
        <f>SUM(Dec:Ian!R21)</f>
        <v>0</v>
      </c>
    </row>
    <row r="22" spans="1:18" ht="12.75" customHeight="1">
      <c r="A22" s="23" t="str">
        <f>Pers!$B22</f>
        <v>U</v>
      </c>
      <c r="B22" s="23" t="str">
        <f>Pers!$C22</f>
        <v>u</v>
      </c>
      <c r="C22" s="23" t="str">
        <f>Pers!$D22</f>
        <v>Shefutz</v>
      </c>
      <c r="D22" s="69">
        <f>Pers!$E22</f>
        <v>2</v>
      </c>
      <c r="E22" s="52">
        <f>SUM(Dec:Ian!E22)</f>
        <v>0</v>
      </c>
      <c r="F22" s="52">
        <f>SUM(Dec:Ian!F22)</f>
        <v>0</v>
      </c>
      <c r="G22" s="52">
        <f>SUM(Dec:Ian!G22)</f>
        <v>0</v>
      </c>
      <c r="H22" s="52">
        <f>SUM(Dec:Ian!H22)</f>
        <v>0</v>
      </c>
      <c r="I22" s="49">
        <f>SUM(Dec:Ian!I22)</f>
        <v>0</v>
      </c>
      <c r="J22" s="50">
        <f>Pers!$F22</f>
        <v>0</v>
      </c>
      <c r="K22" s="52">
        <f>SUM(Dec:Ian!K22)</f>
        <v>0</v>
      </c>
      <c r="L22" s="52">
        <f>SUM(Dec:Ian!L22)</f>
        <v>0</v>
      </c>
      <c r="M22" s="52">
        <f>SUM(Dec:Ian!M22)</f>
        <v>0</v>
      </c>
      <c r="N22" s="49">
        <f>SUM(Dec:Ian!N22)</f>
        <v>0</v>
      </c>
      <c r="O22" s="52">
        <f>SUM(Dec:Ian!O22)</f>
        <v>0</v>
      </c>
      <c r="P22" s="52">
        <f>SUM(Dec:Ian!P22)</f>
        <v>0</v>
      </c>
      <c r="Q22" s="52">
        <f>SUM(Dec:Ian!Q22)</f>
        <v>0</v>
      </c>
      <c r="R22" s="52">
        <f>SUM(Dec:Ian!R22)</f>
        <v>0</v>
      </c>
    </row>
    <row r="23" spans="1:18" ht="12.75" customHeight="1">
      <c r="A23" s="23" t="str">
        <f>Pers!$B23</f>
        <v>V</v>
      </c>
      <c r="B23" s="23" t="str">
        <f>Pers!$C23</f>
        <v>v</v>
      </c>
      <c r="C23" s="23" t="str">
        <f>Pers!$D23</f>
        <v>Shefutz</v>
      </c>
      <c r="D23" s="69">
        <f>Pers!$E23</f>
        <v>1</v>
      </c>
      <c r="E23" s="52">
        <f>SUM(Dec:Ian!E23)</f>
        <v>0</v>
      </c>
      <c r="F23" s="52">
        <f>SUM(Dec:Ian!F23)</f>
        <v>0</v>
      </c>
      <c r="G23" s="52">
        <f>SUM(Dec:Ian!G23)</f>
        <v>0</v>
      </c>
      <c r="H23" s="52">
        <f>SUM(Dec:Ian!H23)</f>
        <v>0</v>
      </c>
      <c r="I23" s="49">
        <f>SUM(Dec:Ian!I23)</f>
        <v>0</v>
      </c>
      <c r="J23" s="50">
        <f>Pers!$F23</f>
        <v>0</v>
      </c>
      <c r="K23" s="52">
        <f>SUM(Dec:Ian!K23)</f>
        <v>0</v>
      </c>
      <c r="L23" s="52">
        <f>SUM(Dec:Ian!L23)</f>
        <v>0</v>
      </c>
      <c r="M23" s="52">
        <f>SUM(Dec:Ian!M23)</f>
        <v>0</v>
      </c>
      <c r="N23" s="49">
        <f>SUM(Dec:Ian!N23)</f>
        <v>0</v>
      </c>
      <c r="O23" s="52">
        <f>SUM(Dec:Ian!O23)</f>
        <v>0</v>
      </c>
      <c r="P23" s="52">
        <f>SUM(Dec:Ian!P23)</f>
        <v>0</v>
      </c>
      <c r="Q23" s="52">
        <f>SUM(Dec:Ian!Q23)</f>
        <v>0</v>
      </c>
      <c r="R23" s="52">
        <f>SUM(Dec:Ian!R23)</f>
        <v>0</v>
      </c>
    </row>
    <row r="24" spans="1:18" ht="12.75" customHeight="1">
      <c r="A24" s="23" t="str">
        <f>Pers!$B24</f>
        <v>W</v>
      </c>
      <c r="B24" s="23" t="str">
        <f>Pers!$C24</f>
        <v>w</v>
      </c>
      <c r="C24" s="23" t="str">
        <f>Pers!$D24</f>
        <v>Shefutz</v>
      </c>
      <c r="D24" s="69">
        <f>Pers!$E24</f>
        <v>1</v>
      </c>
      <c r="E24" s="52">
        <f>SUM(Dec:Ian!E24)</f>
        <v>0</v>
      </c>
      <c r="F24" s="52">
        <f>SUM(Dec:Ian!F24)</f>
        <v>0</v>
      </c>
      <c r="G24" s="52">
        <f>SUM(Dec:Ian!G24)</f>
        <v>0</v>
      </c>
      <c r="H24" s="52">
        <f>SUM(Dec:Ian!H24)</f>
        <v>0</v>
      </c>
      <c r="I24" s="49">
        <f>SUM(Dec:Ian!I24)</f>
        <v>0</v>
      </c>
      <c r="J24" s="50">
        <f>Pers!$F24</f>
        <v>0</v>
      </c>
      <c r="K24" s="52">
        <f>SUM(Dec:Ian!K24)</f>
        <v>0</v>
      </c>
      <c r="L24" s="52">
        <f>SUM(Dec:Ian!L24)</f>
        <v>0</v>
      </c>
      <c r="M24" s="52">
        <f>SUM(Dec:Ian!M24)</f>
        <v>0</v>
      </c>
      <c r="N24" s="49">
        <f>SUM(Dec:Ian!N24)</f>
        <v>0</v>
      </c>
      <c r="O24" s="52">
        <f>SUM(Dec:Ian!O24)</f>
        <v>0</v>
      </c>
      <c r="P24" s="52">
        <f>SUM(Dec:Ian!P24)</f>
        <v>0</v>
      </c>
      <c r="Q24" s="52">
        <f>SUM(Dec:Ian!Q24)</f>
        <v>0</v>
      </c>
      <c r="R24" s="52">
        <f>SUM(Dec:Ian!R24)</f>
        <v>0</v>
      </c>
    </row>
    <row r="25" spans="1:18" ht="12.75" customHeight="1">
      <c r="A25" s="23" t="str">
        <f>Pers!$B25</f>
        <v>X</v>
      </c>
      <c r="B25" s="23" t="str">
        <f>Pers!$C25</f>
        <v>x</v>
      </c>
      <c r="C25" s="23" t="str">
        <f>Pers!$D25</f>
        <v>Shef</v>
      </c>
      <c r="D25" s="69">
        <f>Pers!$E25</f>
        <v>1</v>
      </c>
      <c r="E25" s="52">
        <f>SUM(Dec:Ian!E25)</f>
        <v>0</v>
      </c>
      <c r="F25" s="52">
        <f>SUM(Dec:Ian!F25)</f>
        <v>0</v>
      </c>
      <c r="G25" s="52">
        <f>SUM(Dec:Ian!G25)</f>
        <v>0</v>
      </c>
      <c r="H25" s="52">
        <f>SUM(Dec:Ian!H25)</f>
        <v>0</v>
      </c>
      <c r="I25" s="49">
        <f>SUM(Dec:Ian!I25)</f>
        <v>0</v>
      </c>
      <c r="J25" s="50">
        <f>Pers!$F25</f>
        <v>0</v>
      </c>
      <c r="K25" s="52">
        <f>SUM(Dec:Ian!K25)</f>
        <v>0</v>
      </c>
      <c r="L25" s="52">
        <f>SUM(Dec:Ian!L25)</f>
        <v>0</v>
      </c>
      <c r="M25" s="52">
        <f>SUM(Dec:Ian!M25)</f>
        <v>0</v>
      </c>
      <c r="N25" s="49">
        <f>SUM(Dec:Ian!N25)</f>
        <v>0</v>
      </c>
      <c r="O25" s="52">
        <f>SUM(Dec:Ian!O25)</f>
        <v>0</v>
      </c>
      <c r="P25" s="52">
        <f>SUM(Dec:Ian!P25)</f>
        <v>0</v>
      </c>
      <c r="Q25" s="52">
        <f>SUM(Dec:Ian!Q25)</f>
        <v>0</v>
      </c>
      <c r="R25" s="52">
        <f>SUM(Dec:Ian!R25)</f>
        <v>0</v>
      </c>
    </row>
    <row r="26" spans="1:18" ht="12.75" customHeight="1">
      <c r="A26" s="23" t="str">
        <f>Pers!$B26</f>
        <v>Y</v>
      </c>
      <c r="B26" s="23" t="str">
        <f>Pers!$C26</f>
        <v>y</v>
      </c>
      <c r="C26" s="23" t="str">
        <f>Pers!$D26</f>
        <v>Shef</v>
      </c>
      <c r="D26" s="69">
        <f>Pers!$E26</f>
        <v>1</v>
      </c>
      <c r="E26" s="52">
        <f>SUM(Dec:Ian!E26)</f>
        <v>0</v>
      </c>
      <c r="F26" s="52">
        <f>SUM(Dec:Ian!F26)</f>
        <v>0</v>
      </c>
      <c r="G26" s="52">
        <f>SUM(Dec:Ian!G26)</f>
        <v>0</v>
      </c>
      <c r="H26" s="52">
        <f>SUM(Dec:Ian!H26)</f>
        <v>0</v>
      </c>
      <c r="I26" s="49">
        <f>SUM(Dec:Ian!I26)</f>
        <v>0</v>
      </c>
      <c r="J26" s="50">
        <f>Pers!$F26</f>
        <v>0</v>
      </c>
      <c r="K26" s="52">
        <f>SUM(Dec:Ian!K26)</f>
        <v>0</v>
      </c>
      <c r="L26" s="52">
        <f>SUM(Dec:Ian!L26)</f>
        <v>0</v>
      </c>
      <c r="M26" s="52">
        <f>SUM(Dec:Ian!M26)</f>
        <v>0</v>
      </c>
      <c r="N26" s="49">
        <f>SUM(Dec:Ian!N26)</f>
        <v>0</v>
      </c>
      <c r="O26" s="52">
        <f>SUM(Dec:Ian!O26)</f>
        <v>0</v>
      </c>
      <c r="P26" s="52">
        <f>SUM(Dec:Ian!P26)</f>
        <v>0</v>
      </c>
      <c r="Q26" s="52">
        <f>SUM(Dec:Ian!Q26)</f>
        <v>0</v>
      </c>
      <c r="R26" s="52">
        <f>SUM(Dec:Ian!R26)</f>
        <v>0</v>
      </c>
    </row>
    <row r="27" spans="1:18" ht="12.75" customHeight="1">
      <c r="A27" s="23" t="str">
        <f>Pers!$B27</f>
        <v>Z</v>
      </c>
      <c r="B27" s="23" t="str">
        <f>Pers!$C27</f>
        <v>z</v>
      </c>
      <c r="C27" s="23" t="str">
        <f>Pers!$D27</f>
        <v>Mare Sef</v>
      </c>
      <c r="D27" s="69">
        <f>Pers!$E27</f>
        <v>9</v>
      </c>
      <c r="E27" s="52">
        <f>SUM(Dec:Ian!E27)</f>
        <v>0</v>
      </c>
      <c r="F27" s="52">
        <f>SUM(Dec:Ian!F27)</f>
        <v>0</v>
      </c>
      <c r="G27" s="52">
        <f>SUM(Dec:Ian!G27)</f>
        <v>0</v>
      </c>
      <c r="H27" s="52">
        <f>SUM(Dec:Ian!H27)</f>
        <v>0</v>
      </c>
      <c r="I27" s="49">
        <f>SUM(Dec:Ian!I27)</f>
        <v>0</v>
      </c>
      <c r="J27" s="50">
        <f>Pers!$F27</f>
        <v>0</v>
      </c>
      <c r="K27" s="52">
        <f>SUM(Dec:Ian!K27)</f>
        <v>0</v>
      </c>
      <c r="L27" s="52">
        <f>SUM(Dec:Ian!L27)</f>
        <v>0</v>
      </c>
      <c r="M27" s="52">
        <f>SUM(Dec:Ian!M27)</f>
        <v>0</v>
      </c>
      <c r="N27" s="49">
        <f>SUM(Dec:Ian!N27)</f>
        <v>0</v>
      </c>
      <c r="O27" s="52">
        <f>SUM(Dec:Ian!O27)</f>
        <v>0</v>
      </c>
      <c r="P27" s="52">
        <f>SUM(Dec:Ian!P27)</f>
        <v>0</v>
      </c>
      <c r="Q27" s="52">
        <f>SUM(Dec:Ian!Q27)</f>
        <v>0</v>
      </c>
      <c r="R27" s="52">
        <f>SUM(Dec:Ian!R27)</f>
        <v>0</v>
      </c>
    </row>
    <row r="28" spans="1:18" ht="12.75" customHeight="1">
      <c r="A28" s="23">
        <f>Pers!$B28</f>
        <v>0</v>
      </c>
      <c r="B28" s="23">
        <f>Pers!$C28</f>
        <v>0</v>
      </c>
      <c r="C28" s="23">
        <f>Pers!$D28</f>
        <v>0</v>
      </c>
      <c r="D28" s="69">
        <f>Pers!$E28</f>
        <v>0</v>
      </c>
      <c r="E28" s="52">
        <f>SUM(Dec:Ian!E28)</f>
        <v>0</v>
      </c>
      <c r="F28" s="52">
        <f>SUM(Dec:Ian!F28)</f>
        <v>0</v>
      </c>
      <c r="G28" s="52">
        <f>SUM(Dec:Ian!G28)</f>
        <v>0</v>
      </c>
      <c r="H28" s="52">
        <f>SUM(Dec:Ian!H28)</f>
        <v>0</v>
      </c>
      <c r="I28" s="49">
        <f>SUM(Dec:Ian!I28)</f>
        <v>0</v>
      </c>
      <c r="J28" s="50">
        <f>Pers!$F28</f>
        <v>0</v>
      </c>
      <c r="K28" s="52">
        <f>SUM(Dec:Ian!K28)</f>
        <v>0</v>
      </c>
      <c r="L28" s="52">
        <f>SUM(Dec:Ian!L28)</f>
        <v>0</v>
      </c>
      <c r="M28" s="52">
        <f>SUM(Dec:Ian!M28)</f>
        <v>0</v>
      </c>
      <c r="N28" s="49">
        <f>SUM(Dec:Ian!N28)</f>
        <v>0</v>
      </c>
      <c r="O28" s="52">
        <f>SUM(Dec:Ian!O28)</f>
        <v>0</v>
      </c>
      <c r="P28" s="52">
        <f>SUM(Dec:Ian!P28)</f>
        <v>0</v>
      </c>
      <c r="Q28" s="52">
        <f>SUM(Dec:Ian!Q28)</f>
        <v>0</v>
      </c>
      <c r="R28" s="52">
        <f>SUM(Dec:Ian!R28)</f>
        <v>0</v>
      </c>
    </row>
    <row r="29" spans="1:18" ht="12.75" customHeight="1">
      <c r="A29" s="23">
        <f>Pers!$B29</f>
        <v>0</v>
      </c>
      <c r="B29" s="23">
        <f>Pers!$C29</f>
        <v>0</v>
      </c>
      <c r="C29" s="23">
        <f>Pers!$D29</f>
        <v>0</v>
      </c>
      <c r="D29" s="69">
        <f>Pers!$E29</f>
        <v>0</v>
      </c>
      <c r="E29" s="52">
        <f>SUM(Dec:Ian!E29)</f>
        <v>0</v>
      </c>
      <c r="F29" s="52">
        <f>SUM(Dec:Ian!F29)</f>
        <v>0</v>
      </c>
      <c r="G29" s="52">
        <f>SUM(Dec:Ian!G29)</f>
        <v>0</v>
      </c>
      <c r="H29" s="52">
        <f>SUM(Dec:Ian!H29)</f>
        <v>0</v>
      </c>
      <c r="I29" s="49">
        <f>SUM(Dec:Ian!I29)</f>
        <v>0</v>
      </c>
      <c r="J29" s="50">
        <f>Pers!$F29</f>
        <v>0</v>
      </c>
      <c r="K29" s="52">
        <f>SUM(Dec:Ian!K29)</f>
        <v>0</v>
      </c>
      <c r="L29" s="52">
        <f>SUM(Dec:Ian!L29)</f>
        <v>0</v>
      </c>
      <c r="M29" s="52">
        <f>SUM(Dec:Ian!M29)</f>
        <v>0</v>
      </c>
      <c r="N29" s="49">
        <f>SUM(Dec:Ian!N29)</f>
        <v>0</v>
      </c>
      <c r="O29" s="52">
        <f>SUM(Dec:Ian!O29)</f>
        <v>0</v>
      </c>
      <c r="P29" s="52">
        <f>SUM(Dec:Ian!P29)</f>
        <v>0</v>
      </c>
      <c r="Q29" s="52">
        <f>SUM(Dec:Ian!Q29)</f>
        <v>0</v>
      </c>
      <c r="R29" s="52">
        <f>SUM(Dec:Ian!R29)</f>
        <v>0</v>
      </c>
    </row>
    <row r="30" spans="1:18" ht="12.75" customHeight="1">
      <c r="A30" s="23">
        <f>Pers!$B30</f>
        <v>0</v>
      </c>
      <c r="B30" s="23">
        <f>Pers!$C30</f>
        <v>0</v>
      </c>
      <c r="C30" s="23">
        <f>Pers!$D30</f>
        <v>0</v>
      </c>
      <c r="D30" s="69">
        <f>Pers!$E30</f>
        <v>0</v>
      </c>
      <c r="E30" s="52">
        <f>SUM(Dec:Ian!E30)</f>
        <v>0</v>
      </c>
      <c r="F30" s="52">
        <f>SUM(Dec:Ian!F30)</f>
        <v>0</v>
      </c>
      <c r="G30" s="52">
        <f>SUM(Dec:Ian!G30)</f>
        <v>0</v>
      </c>
      <c r="H30" s="52">
        <f>SUM(Dec:Ian!H30)</f>
        <v>0</v>
      </c>
      <c r="I30" s="49">
        <f>SUM(Dec:Ian!I30)</f>
        <v>0</v>
      </c>
      <c r="J30" s="50">
        <f>Pers!$F30</f>
        <v>0</v>
      </c>
      <c r="K30" s="52">
        <f>SUM(Dec:Ian!K30)</f>
        <v>0</v>
      </c>
      <c r="L30" s="52">
        <f>SUM(Dec:Ian!L30)</f>
        <v>0</v>
      </c>
      <c r="M30" s="52">
        <f>SUM(Dec:Ian!M30)</f>
        <v>0</v>
      </c>
      <c r="N30" s="49">
        <f>SUM(Dec:Ian!N30)</f>
        <v>0</v>
      </c>
      <c r="O30" s="52">
        <f>SUM(Dec:Ian!O30)</f>
        <v>0</v>
      </c>
      <c r="P30" s="52">
        <f>SUM(Dec:Ian!P30)</f>
        <v>0</v>
      </c>
      <c r="Q30" s="52">
        <f>SUM(Dec:Ian!Q30)</f>
        <v>0</v>
      </c>
      <c r="R30" s="52">
        <f>SUM(Dec:Ian!R30)</f>
        <v>0</v>
      </c>
    </row>
    <row r="31" spans="1:18" ht="12.75" customHeight="1">
      <c r="A31" s="23">
        <f>Pers!$B31</f>
        <v>0</v>
      </c>
      <c r="B31" s="23">
        <f>Pers!$C31</f>
        <v>0</v>
      </c>
      <c r="C31" s="23">
        <f>Pers!$D31</f>
        <v>0</v>
      </c>
      <c r="D31" s="69">
        <f>Pers!$E31</f>
        <v>0</v>
      </c>
      <c r="E31" s="52">
        <f>SUM(Dec:Ian!E31)</f>
        <v>0</v>
      </c>
      <c r="F31" s="52">
        <f>SUM(Dec:Ian!F31)</f>
        <v>0</v>
      </c>
      <c r="G31" s="52">
        <f>SUM(Dec:Ian!G31)</f>
        <v>0</v>
      </c>
      <c r="H31" s="52">
        <f>SUM(Dec:Ian!H31)</f>
        <v>0</v>
      </c>
      <c r="I31" s="49">
        <f>SUM(Dec:Ian!I31)</f>
        <v>0</v>
      </c>
      <c r="J31" s="50">
        <f>Pers!$F31</f>
        <v>0</v>
      </c>
      <c r="K31" s="52">
        <f>SUM(Dec:Ian!K31)</f>
        <v>0</v>
      </c>
      <c r="L31" s="52">
        <f>SUM(Dec:Ian!L31)</f>
        <v>0</v>
      </c>
      <c r="M31" s="52">
        <f>SUM(Dec:Ian!M31)</f>
        <v>0</v>
      </c>
      <c r="N31" s="49">
        <f>SUM(Dec:Ian!N31)</f>
        <v>0</v>
      </c>
      <c r="O31" s="52">
        <f>SUM(Dec:Ian!O31)</f>
        <v>0</v>
      </c>
      <c r="P31" s="52">
        <f>SUM(Dec:Ian!P31)</f>
        <v>0</v>
      </c>
      <c r="Q31" s="52">
        <f>SUM(Dec:Ian!Q31)</f>
        <v>0</v>
      </c>
      <c r="R31" s="52">
        <f>SUM(Dec:Ian!R31)</f>
        <v>0</v>
      </c>
    </row>
    <row r="32" spans="1:18" ht="12.75" customHeight="1">
      <c r="A32" s="23">
        <f>Pers!$B32</f>
        <v>0</v>
      </c>
      <c r="B32" s="23">
        <f>Pers!$C32</f>
        <v>0</v>
      </c>
      <c r="C32" s="23">
        <f>Pers!$D32</f>
        <v>0</v>
      </c>
      <c r="D32" s="69">
        <f>Pers!$E32</f>
        <v>0</v>
      </c>
      <c r="E32" s="52">
        <f>SUM(Dec:Ian!E32)</f>
        <v>0</v>
      </c>
      <c r="F32" s="52">
        <f>SUM(Dec:Ian!F32)</f>
        <v>0</v>
      </c>
      <c r="G32" s="52">
        <f>SUM(Dec:Ian!G32)</f>
        <v>0</v>
      </c>
      <c r="H32" s="52">
        <f>SUM(Dec:Ian!H32)</f>
        <v>0</v>
      </c>
      <c r="I32" s="49">
        <f>SUM(Dec:Ian!I32)</f>
        <v>0</v>
      </c>
      <c r="J32" s="50">
        <f>Pers!$F32</f>
        <v>0</v>
      </c>
      <c r="K32" s="52">
        <f>SUM(Dec:Ian!K32)</f>
        <v>0</v>
      </c>
      <c r="L32" s="52">
        <f>SUM(Dec:Ian!L32)</f>
        <v>0</v>
      </c>
      <c r="M32" s="52">
        <f>SUM(Dec:Ian!M32)</f>
        <v>0</v>
      </c>
      <c r="N32" s="49">
        <f>SUM(Dec:Ian!N32)</f>
        <v>0</v>
      </c>
      <c r="O32" s="52">
        <f>SUM(Dec:Ian!O32)</f>
        <v>0</v>
      </c>
      <c r="P32" s="52">
        <f>SUM(Dec:Ian!P32)</f>
        <v>0</v>
      </c>
      <c r="Q32" s="52">
        <f>SUM(Dec:Ian!Q32)</f>
        <v>0</v>
      </c>
      <c r="R32" s="52">
        <f>SUM(Dec:Ian!R32)</f>
        <v>0</v>
      </c>
    </row>
    <row r="33" spans="1:18" ht="12.75" customHeight="1">
      <c r="A33" s="23">
        <f>Pers!$B33</f>
        <v>0</v>
      </c>
      <c r="B33" s="23">
        <f>Pers!$C33</f>
        <v>0</v>
      </c>
      <c r="C33" s="23">
        <f>Pers!$D33</f>
        <v>0</v>
      </c>
      <c r="D33" s="69">
        <f>Pers!$E33</f>
        <v>0</v>
      </c>
      <c r="E33" s="52">
        <f>SUM(Dec:Ian!E33)</f>
        <v>0</v>
      </c>
      <c r="F33" s="52">
        <f>SUM(Dec:Ian!F33)</f>
        <v>0</v>
      </c>
      <c r="G33" s="52">
        <f>SUM(Dec:Ian!G33)</f>
        <v>0</v>
      </c>
      <c r="H33" s="52">
        <f>SUM(Dec:Ian!H33)</f>
        <v>0</v>
      </c>
      <c r="I33" s="49">
        <f>SUM(Dec:Ian!I33)</f>
        <v>0</v>
      </c>
      <c r="J33" s="50">
        <f>Pers!$F33</f>
        <v>0</v>
      </c>
      <c r="K33" s="52">
        <f>SUM(Dec:Ian!K33)</f>
        <v>0</v>
      </c>
      <c r="L33" s="52">
        <f>SUM(Dec:Ian!L33)</f>
        <v>0</v>
      </c>
      <c r="M33" s="52">
        <f>SUM(Dec:Ian!M33)</f>
        <v>0</v>
      </c>
      <c r="N33" s="49">
        <f>SUM(Dec:Ian!N33)</f>
        <v>0</v>
      </c>
      <c r="O33" s="52">
        <f>SUM(Dec:Ian!O33)</f>
        <v>0</v>
      </c>
      <c r="P33" s="52">
        <f>SUM(Dec:Ian!P33)</f>
        <v>0</v>
      </c>
      <c r="Q33" s="52">
        <f>SUM(Dec:Ian!Q33)</f>
        <v>0</v>
      </c>
      <c r="R33" s="52">
        <f>SUM(Dec:Ian!R33)</f>
        <v>0</v>
      </c>
    </row>
    <row r="34" spans="1:18" ht="12.75" customHeight="1">
      <c r="A34" s="23">
        <f>Pers!$B34</f>
        <v>0</v>
      </c>
      <c r="B34" s="23">
        <f>Pers!$C34</f>
        <v>0</v>
      </c>
      <c r="C34" s="23">
        <f>Pers!$D34</f>
        <v>0</v>
      </c>
      <c r="D34" s="69">
        <f>Pers!$E34</f>
        <v>0</v>
      </c>
      <c r="E34" s="52">
        <f>SUM(Dec:Ian!E34)</f>
        <v>0</v>
      </c>
      <c r="F34" s="52">
        <f>SUM(Dec:Ian!F34)</f>
        <v>0</v>
      </c>
      <c r="G34" s="52">
        <f>SUM(Dec:Ian!G34)</f>
        <v>0</v>
      </c>
      <c r="H34" s="52">
        <f>SUM(Dec:Ian!H34)</f>
        <v>0</v>
      </c>
      <c r="I34" s="49">
        <f>SUM(Dec:Ian!I34)</f>
        <v>0</v>
      </c>
      <c r="J34" s="50">
        <f>Pers!$F34</f>
        <v>0</v>
      </c>
      <c r="K34" s="52">
        <f>SUM(Dec:Ian!K34)</f>
        <v>0</v>
      </c>
      <c r="L34" s="52">
        <f>SUM(Dec:Ian!L34)</f>
        <v>0</v>
      </c>
      <c r="M34" s="52">
        <f>SUM(Dec:Ian!M34)</f>
        <v>0</v>
      </c>
      <c r="N34" s="49">
        <f>SUM(Dec:Ian!N34)</f>
        <v>0</v>
      </c>
      <c r="O34" s="52">
        <f>SUM(Dec:Ian!O34)</f>
        <v>0</v>
      </c>
      <c r="P34" s="52">
        <f>SUM(Dec:Ian!P34)</f>
        <v>0</v>
      </c>
      <c r="Q34" s="52">
        <f>SUM(Dec:Ian!Q34)</f>
        <v>0</v>
      </c>
      <c r="R34" s="52">
        <f>SUM(Dec:Ian!R34)</f>
        <v>0</v>
      </c>
    </row>
    <row r="35" spans="1:18" ht="12.75" customHeight="1">
      <c r="A35" s="23">
        <f>Pers!$B35</f>
        <v>0</v>
      </c>
      <c r="B35" s="23">
        <f>Pers!$C35</f>
        <v>0</v>
      </c>
      <c r="C35" s="23">
        <f>Pers!$D35</f>
        <v>0</v>
      </c>
      <c r="D35" s="69">
        <f>Pers!$E35</f>
        <v>0</v>
      </c>
      <c r="E35" s="52">
        <f>SUM(Dec:Ian!E35)</f>
        <v>0</v>
      </c>
      <c r="F35" s="52">
        <f>SUM(Dec:Ian!F35)</f>
        <v>0</v>
      </c>
      <c r="G35" s="52">
        <f>SUM(Dec:Ian!G35)</f>
        <v>0</v>
      </c>
      <c r="H35" s="52">
        <f>SUM(Dec:Ian!H35)</f>
        <v>0</v>
      </c>
      <c r="I35" s="49">
        <f>SUM(Dec:Ian!I35)</f>
        <v>0</v>
      </c>
      <c r="J35" s="50">
        <f>Pers!$F35</f>
        <v>0</v>
      </c>
      <c r="K35" s="52">
        <f>SUM(Dec:Ian!K35)</f>
        <v>0</v>
      </c>
      <c r="L35" s="52">
        <f>SUM(Dec:Ian!L35)</f>
        <v>0</v>
      </c>
      <c r="M35" s="52">
        <f>SUM(Dec:Ian!M35)</f>
        <v>0</v>
      </c>
      <c r="N35" s="49">
        <f>SUM(Dec:Ian!N35)</f>
        <v>0</v>
      </c>
      <c r="O35" s="52">
        <f>SUM(Dec:Ian!O35)</f>
        <v>0</v>
      </c>
      <c r="P35" s="52">
        <f>SUM(Dec:Ian!P35)</f>
        <v>0</v>
      </c>
      <c r="Q35" s="52">
        <f>SUM(Dec:Ian!Q35)</f>
        <v>0</v>
      </c>
      <c r="R35" s="52">
        <f>SUM(Dec:Ian!R35)</f>
        <v>0</v>
      </c>
    </row>
    <row r="36" spans="1:18" ht="12.75" customHeight="1">
      <c r="A36" s="23">
        <f>Pers!$B36</f>
        <v>0</v>
      </c>
      <c r="B36" s="23">
        <f>Pers!$C36</f>
        <v>0</v>
      </c>
      <c r="C36" s="23">
        <f>Pers!$D36</f>
        <v>0</v>
      </c>
      <c r="D36" s="69">
        <f>Pers!$E36</f>
        <v>0</v>
      </c>
      <c r="E36" s="52">
        <f>SUM(Dec:Ian!E36)</f>
        <v>0</v>
      </c>
      <c r="F36" s="52">
        <f>SUM(Dec:Ian!F36)</f>
        <v>0</v>
      </c>
      <c r="G36" s="52">
        <f>SUM(Dec:Ian!G36)</f>
        <v>0</v>
      </c>
      <c r="H36" s="52">
        <f>SUM(Dec:Ian!H36)</f>
        <v>0</v>
      </c>
      <c r="I36" s="49">
        <f>SUM(Dec:Ian!I36)</f>
        <v>0</v>
      </c>
      <c r="J36" s="50">
        <f>Pers!$F36</f>
        <v>0</v>
      </c>
      <c r="K36" s="52">
        <f>SUM(Dec:Ian!K36)</f>
        <v>0</v>
      </c>
      <c r="L36" s="52">
        <f>SUM(Dec:Ian!L36)</f>
        <v>0</v>
      </c>
      <c r="M36" s="52">
        <f>SUM(Dec:Ian!M36)</f>
        <v>0</v>
      </c>
      <c r="N36" s="49">
        <f>SUM(Dec:Ian!N36)</f>
        <v>0</v>
      </c>
      <c r="O36" s="52">
        <f>SUM(Dec:Ian!O36)</f>
        <v>0</v>
      </c>
      <c r="P36" s="52">
        <f>SUM(Dec:Ian!P36)</f>
        <v>0</v>
      </c>
      <c r="Q36" s="52">
        <f>SUM(Dec:Ian!Q36)</f>
        <v>0</v>
      </c>
      <c r="R36" s="52">
        <f>SUM(Dec:Ian!R36)</f>
        <v>0</v>
      </c>
    </row>
    <row r="37" spans="1:18" ht="12.75" customHeight="1">
      <c r="A37" s="23">
        <f>Pers!$B37</f>
        <v>0</v>
      </c>
      <c r="B37" s="23">
        <f>Pers!$C37</f>
        <v>0</v>
      </c>
      <c r="C37" s="23">
        <f>Pers!$D37</f>
        <v>0</v>
      </c>
      <c r="D37" s="69">
        <f>Pers!$E37</f>
        <v>0</v>
      </c>
      <c r="E37" s="52">
        <f>SUM(Dec:Ian!E37)</f>
        <v>0</v>
      </c>
      <c r="F37" s="52">
        <f>SUM(Dec:Ian!F37)</f>
        <v>0</v>
      </c>
      <c r="G37" s="52">
        <f>SUM(Dec:Ian!G37)</f>
        <v>0</v>
      </c>
      <c r="H37" s="52">
        <f>SUM(Dec:Ian!H37)</f>
        <v>0</v>
      </c>
      <c r="I37" s="49">
        <f>SUM(Dec:Ian!I37)</f>
        <v>0</v>
      </c>
      <c r="J37" s="50">
        <f>Pers!$F37</f>
        <v>0</v>
      </c>
      <c r="K37" s="52">
        <f>SUM(Dec:Ian!K37)</f>
        <v>0</v>
      </c>
      <c r="L37" s="52">
        <f>SUM(Dec:Ian!L37)</f>
        <v>0</v>
      </c>
      <c r="M37" s="52">
        <f>SUM(Dec:Ian!M37)</f>
        <v>0</v>
      </c>
      <c r="N37" s="49">
        <f>SUM(Dec:Ian!N37)</f>
        <v>0</v>
      </c>
      <c r="O37" s="52">
        <f>SUM(Dec:Ian!O37)</f>
        <v>0</v>
      </c>
      <c r="P37" s="52">
        <f>SUM(Dec:Ian!P37)</f>
        <v>0</v>
      </c>
      <c r="Q37" s="52">
        <f>SUM(Dec:Ian!Q37)</f>
        <v>0</v>
      </c>
      <c r="R37" s="52">
        <f>SUM(Dec:Ian!R37)</f>
        <v>0</v>
      </c>
    </row>
    <row r="38" spans="1:18" ht="12.75" customHeight="1">
      <c r="A38" s="23">
        <f>Pers!$B38</f>
        <v>0</v>
      </c>
      <c r="B38" s="23">
        <f>Pers!$C38</f>
        <v>0</v>
      </c>
      <c r="C38" s="23">
        <f>Pers!$D38</f>
        <v>0</v>
      </c>
      <c r="D38" s="69">
        <f>Pers!$E38</f>
        <v>0</v>
      </c>
      <c r="E38" s="52">
        <f>SUM(Dec:Ian!E38)</f>
        <v>0</v>
      </c>
      <c r="F38" s="52">
        <f>SUM(Dec:Ian!F38)</f>
        <v>0</v>
      </c>
      <c r="G38" s="52">
        <f>SUM(Dec:Ian!G38)</f>
        <v>0</v>
      </c>
      <c r="H38" s="52">
        <f>SUM(Dec:Ian!H38)</f>
        <v>0</v>
      </c>
      <c r="I38" s="49">
        <f>SUM(Dec:Ian!I38)</f>
        <v>0</v>
      </c>
      <c r="J38" s="50">
        <f>Pers!$F38</f>
        <v>0</v>
      </c>
      <c r="K38" s="52">
        <f>SUM(Dec:Ian!K38)</f>
        <v>0</v>
      </c>
      <c r="L38" s="52">
        <f>SUM(Dec:Ian!L38)</f>
        <v>0</v>
      </c>
      <c r="M38" s="52">
        <f>SUM(Dec:Ian!M38)</f>
        <v>0</v>
      </c>
      <c r="N38" s="49">
        <f>SUM(Dec:Ian!N38)</f>
        <v>0</v>
      </c>
      <c r="O38" s="52">
        <f>SUM(Dec:Ian!O38)</f>
        <v>0</v>
      </c>
      <c r="P38" s="52">
        <f>SUM(Dec:Ian!P38)</f>
        <v>0</v>
      </c>
      <c r="Q38" s="52">
        <f>SUM(Dec:Ian!Q38)</f>
        <v>0</v>
      </c>
      <c r="R38" s="52">
        <f>SUM(Dec:Ian!R38)</f>
        <v>0</v>
      </c>
    </row>
    <row r="39" spans="1:18" ht="12.75" customHeight="1">
      <c r="A39" s="23">
        <f>Pers!$B39</f>
        <v>0</v>
      </c>
      <c r="B39" s="23">
        <f>Pers!$C39</f>
        <v>0</v>
      </c>
      <c r="C39" s="23">
        <f>Pers!$D39</f>
        <v>0</v>
      </c>
      <c r="D39" s="69">
        <f>Pers!$E39</f>
        <v>0</v>
      </c>
      <c r="E39" s="52">
        <f>SUM(Dec:Ian!E39)</f>
        <v>0</v>
      </c>
      <c r="F39" s="52">
        <f>SUM(Dec:Ian!F39)</f>
        <v>0</v>
      </c>
      <c r="G39" s="52">
        <f>SUM(Dec:Ian!G39)</f>
        <v>0</v>
      </c>
      <c r="H39" s="52">
        <f>SUM(Dec:Ian!H39)</f>
        <v>0</v>
      </c>
      <c r="I39" s="49">
        <f>SUM(Dec:Ian!I39)</f>
        <v>0</v>
      </c>
      <c r="J39" s="50">
        <f>Pers!$F39</f>
        <v>0</v>
      </c>
      <c r="K39" s="52">
        <f>SUM(Dec:Ian!K39)</f>
        <v>0</v>
      </c>
      <c r="L39" s="52">
        <f>SUM(Dec:Ian!L39)</f>
        <v>0</v>
      </c>
      <c r="M39" s="52">
        <f>SUM(Dec:Ian!M39)</f>
        <v>0</v>
      </c>
      <c r="N39" s="49">
        <f>SUM(Dec:Ian!N39)</f>
        <v>0</v>
      </c>
      <c r="O39" s="52">
        <f>SUM(Dec:Ian!O39)</f>
        <v>0</v>
      </c>
      <c r="P39" s="52">
        <f>SUM(Dec:Ian!P39)</f>
        <v>0</v>
      </c>
      <c r="Q39" s="52">
        <f>SUM(Dec:Ian!Q39)</f>
        <v>0</v>
      </c>
      <c r="R39" s="52">
        <f>SUM(Dec:Ian!R39)</f>
        <v>0</v>
      </c>
    </row>
    <row r="40" spans="1:18" ht="12.75" customHeight="1">
      <c r="A40" s="23">
        <f>Pers!$B40</f>
        <v>0</v>
      </c>
      <c r="B40" s="23">
        <f>Pers!$C40</f>
        <v>0</v>
      </c>
      <c r="C40" s="23">
        <f>Pers!$D40</f>
        <v>0</v>
      </c>
      <c r="D40" s="69">
        <f>Pers!$E40</f>
        <v>0</v>
      </c>
      <c r="E40" s="52">
        <f>SUM(Dec:Ian!E40)</f>
        <v>0</v>
      </c>
      <c r="F40" s="52">
        <f>SUM(Dec:Ian!F40)</f>
        <v>0</v>
      </c>
      <c r="G40" s="52">
        <f>SUM(Dec:Ian!G40)</f>
        <v>0</v>
      </c>
      <c r="H40" s="52">
        <f>SUM(Dec:Ian!H40)</f>
        <v>0</v>
      </c>
      <c r="I40" s="49">
        <f>SUM(Dec:Ian!I40)</f>
        <v>0</v>
      </c>
      <c r="J40" s="50">
        <f>Pers!$F40</f>
        <v>0</v>
      </c>
      <c r="K40" s="52">
        <f>SUM(Dec:Ian!K40)</f>
        <v>0</v>
      </c>
      <c r="L40" s="52">
        <f>SUM(Dec:Ian!L40)</f>
        <v>0</v>
      </c>
      <c r="M40" s="52">
        <f>SUM(Dec:Ian!M40)</f>
        <v>0</v>
      </c>
      <c r="N40" s="49">
        <f>SUM(Dec:Ian!N40)</f>
        <v>0</v>
      </c>
      <c r="O40" s="52">
        <f>SUM(Dec:Ian!O40)</f>
        <v>0</v>
      </c>
      <c r="P40" s="52">
        <f>SUM(Dec:Ian!P40)</f>
        <v>0</v>
      </c>
      <c r="Q40" s="52">
        <f>SUM(Dec:Ian!Q40)</f>
        <v>0</v>
      </c>
      <c r="R40" s="52">
        <f>SUM(Dec:Ian!R40)</f>
        <v>0</v>
      </c>
    </row>
    <row r="41" spans="1:18" ht="12.75" customHeight="1">
      <c r="A41" s="23">
        <f>Pers!$B41</f>
        <v>0</v>
      </c>
      <c r="B41" s="23">
        <f>Pers!$C41</f>
        <v>0</v>
      </c>
      <c r="C41" s="23">
        <f>Pers!$D41</f>
        <v>0</v>
      </c>
      <c r="D41" s="69">
        <f>Pers!$E41</f>
        <v>0</v>
      </c>
      <c r="E41" s="52">
        <f>SUM(Dec:Ian!E41)</f>
        <v>0</v>
      </c>
      <c r="F41" s="52">
        <f>SUM(Dec:Ian!F41)</f>
        <v>0</v>
      </c>
      <c r="G41" s="52">
        <f>SUM(Dec:Ian!G41)</f>
        <v>0</v>
      </c>
      <c r="H41" s="52">
        <f>SUM(Dec:Ian!H41)</f>
        <v>0</v>
      </c>
      <c r="I41" s="49">
        <f>SUM(Dec:Ian!I41)</f>
        <v>0</v>
      </c>
      <c r="J41" s="50">
        <f>Pers!$F41</f>
        <v>0</v>
      </c>
      <c r="K41" s="52">
        <f>SUM(Dec:Ian!K41)</f>
        <v>0</v>
      </c>
      <c r="L41" s="52">
        <f>SUM(Dec:Ian!L41)</f>
        <v>0</v>
      </c>
      <c r="M41" s="52">
        <f>SUM(Dec:Ian!M41)</f>
        <v>0</v>
      </c>
      <c r="N41" s="49">
        <f>SUM(Dec:Ian!N41)</f>
        <v>0</v>
      </c>
      <c r="O41" s="52">
        <f>SUM(Dec:Ian!O41)</f>
        <v>0</v>
      </c>
      <c r="P41" s="52">
        <f>SUM(Dec:Ian!P41)</f>
        <v>0</v>
      </c>
      <c r="Q41" s="52">
        <f>SUM(Dec:Ian!Q41)</f>
        <v>0</v>
      </c>
      <c r="R41" s="52">
        <f>SUM(Dec:Ian!R41)</f>
        <v>0</v>
      </c>
    </row>
    <row r="42" spans="1:18" ht="12.75" customHeight="1">
      <c r="A42" s="23">
        <f>Pers!$B42</f>
        <v>0</v>
      </c>
      <c r="B42" s="23">
        <f>Pers!$C42</f>
        <v>0</v>
      </c>
      <c r="C42" s="23">
        <f>Pers!$D42</f>
        <v>0</v>
      </c>
      <c r="D42" s="69">
        <f>Pers!$E42</f>
        <v>0</v>
      </c>
      <c r="E42" s="52">
        <f>SUM(Dec:Ian!E42)</f>
        <v>0</v>
      </c>
      <c r="F42" s="52">
        <f>SUM(Dec:Ian!F42)</f>
        <v>0</v>
      </c>
      <c r="G42" s="52">
        <f>SUM(Dec:Ian!G42)</f>
        <v>0</v>
      </c>
      <c r="H42" s="52">
        <f>SUM(Dec:Ian!H42)</f>
        <v>0</v>
      </c>
      <c r="I42" s="49">
        <f>SUM(Dec:Ian!I42)</f>
        <v>0</v>
      </c>
      <c r="J42" s="50">
        <f>Pers!$F42</f>
        <v>0</v>
      </c>
      <c r="K42" s="52">
        <f>SUM(Dec:Ian!K42)</f>
        <v>0</v>
      </c>
      <c r="L42" s="52">
        <f>SUM(Dec:Ian!L42)</f>
        <v>0</v>
      </c>
      <c r="M42" s="52">
        <f>SUM(Dec:Ian!M42)</f>
        <v>0</v>
      </c>
      <c r="N42" s="49">
        <f>SUM(Dec:Ian!N42)</f>
        <v>0</v>
      </c>
      <c r="O42" s="52">
        <f>SUM(Dec:Ian!O42)</f>
        <v>0</v>
      </c>
      <c r="P42" s="52">
        <f>SUM(Dec:Ian!P42)</f>
        <v>0</v>
      </c>
      <c r="Q42" s="52">
        <f>SUM(Dec:Ian!Q42)</f>
        <v>0</v>
      </c>
      <c r="R42" s="52">
        <f>SUM(Dec:Ian!R42)</f>
        <v>0</v>
      </c>
    </row>
    <row r="43" spans="1:18" ht="12.75" customHeight="1">
      <c r="A43" s="23">
        <f>Pers!$B43</f>
        <v>0</v>
      </c>
      <c r="B43" s="23">
        <f>Pers!$C43</f>
        <v>0</v>
      </c>
      <c r="C43" s="23">
        <f>Pers!$D43</f>
        <v>0</v>
      </c>
      <c r="D43" s="69">
        <f>Pers!$E43</f>
        <v>0</v>
      </c>
      <c r="E43" s="52">
        <f>SUM(Dec:Ian!E43)</f>
        <v>0</v>
      </c>
      <c r="F43" s="52">
        <f>SUM(Dec:Ian!F43)</f>
        <v>0</v>
      </c>
      <c r="G43" s="52">
        <f>SUM(Dec:Ian!G43)</f>
        <v>0</v>
      </c>
      <c r="H43" s="52">
        <f>SUM(Dec:Ian!H43)</f>
        <v>0</v>
      </c>
      <c r="I43" s="49">
        <f>SUM(Dec:Ian!I43)</f>
        <v>0</v>
      </c>
      <c r="J43" s="50">
        <f>Pers!$F43</f>
        <v>0</v>
      </c>
      <c r="K43" s="52">
        <f>SUM(Dec:Ian!K43)</f>
        <v>0</v>
      </c>
      <c r="L43" s="52">
        <f>SUM(Dec:Ian!L43)</f>
        <v>0</v>
      </c>
      <c r="M43" s="52">
        <f>SUM(Dec:Ian!M43)</f>
        <v>0</v>
      </c>
      <c r="N43" s="49">
        <f>SUM(Dec:Ian!N43)</f>
        <v>0</v>
      </c>
      <c r="O43" s="52">
        <f>SUM(Dec:Ian!O43)</f>
        <v>0</v>
      </c>
      <c r="P43" s="52">
        <f>SUM(Dec:Ian!P43)</f>
        <v>0</v>
      </c>
      <c r="Q43" s="52">
        <f>SUM(Dec:Ian!Q43)</f>
        <v>0</v>
      </c>
      <c r="R43" s="52">
        <f>SUM(Dec:Ian!R43)</f>
        <v>0</v>
      </c>
    </row>
    <row r="44" spans="1:18" ht="12.75" customHeight="1">
      <c r="A44" s="23">
        <f>Pers!$B44</f>
        <v>0</v>
      </c>
      <c r="B44" s="23">
        <f>Pers!$C44</f>
        <v>0</v>
      </c>
      <c r="C44" s="23">
        <f>Pers!$D44</f>
        <v>0</v>
      </c>
      <c r="D44" s="69">
        <f>Pers!$E44</f>
        <v>0</v>
      </c>
      <c r="E44" s="52">
        <f>SUM(Dec:Ian!E44)</f>
        <v>0</v>
      </c>
      <c r="F44" s="52">
        <f>SUM(Dec:Ian!F44)</f>
        <v>0</v>
      </c>
      <c r="G44" s="52">
        <f>SUM(Dec:Ian!G44)</f>
        <v>0</v>
      </c>
      <c r="H44" s="52">
        <f>SUM(Dec:Ian!H44)</f>
        <v>0</v>
      </c>
      <c r="I44" s="49">
        <f>SUM(Dec:Ian!I44)</f>
        <v>0</v>
      </c>
      <c r="J44" s="50">
        <f>Pers!$F44</f>
        <v>0</v>
      </c>
      <c r="K44" s="52">
        <f>SUM(Dec:Ian!K44)</f>
        <v>0</v>
      </c>
      <c r="L44" s="52">
        <f>SUM(Dec:Ian!L44)</f>
        <v>0</v>
      </c>
      <c r="M44" s="52">
        <f>SUM(Dec:Ian!M44)</f>
        <v>0</v>
      </c>
      <c r="N44" s="49">
        <f>SUM(Dec:Ian!N44)</f>
        <v>0</v>
      </c>
      <c r="O44" s="52">
        <f>SUM(Dec:Ian!O44)</f>
        <v>0</v>
      </c>
      <c r="P44" s="52">
        <f>SUM(Dec:Ian!P44)</f>
        <v>0</v>
      </c>
      <c r="Q44" s="52">
        <f>SUM(Dec:Ian!Q44)</f>
        <v>0</v>
      </c>
      <c r="R44" s="52">
        <f>SUM(Dec:Ian!R44)</f>
        <v>0</v>
      </c>
    </row>
    <row r="45" spans="1:18" ht="12.75" customHeight="1">
      <c r="A45" s="23">
        <f>Pers!$B45</f>
        <v>0</v>
      </c>
      <c r="B45" s="23">
        <f>Pers!$C45</f>
        <v>0</v>
      </c>
      <c r="C45" s="23">
        <f>Pers!$D45</f>
        <v>0</v>
      </c>
      <c r="D45" s="69">
        <f>Pers!$E45</f>
        <v>0</v>
      </c>
      <c r="E45" s="52">
        <f>SUM(Dec:Ian!E45)</f>
        <v>0</v>
      </c>
      <c r="F45" s="52">
        <f>SUM(Dec:Ian!F45)</f>
        <v>0</v>
      </c>
      <c r="G45" s="52">
        <f>SUM(Dec:Ian!G45)</f>
        <v>0</v>
      </c>
      <c r="H45" s="52">
        <f>SUM(Dec:Ian!H45)</f>
        <v>0</v>
      </c>
      <c r="I45" s="49">
        <f>SUM(Dec:Ian!I45)</f>
        <v>0</v>
      </c>
      <c r="J45" s="50">
        <f>Pers!$F45</f>
        <v>0</v>
      </c>
      <c r="K45" s="52">
        <f>SUM(Dec:Ian!K45)</f>
        <v>0</v>
      </c>
      <c r="L45" s="52">
        <f>SUM(Dec:Ian!L45)</f>
        <v>0</v>
      </c>
      <c r="M45" s="52">
        <f>SUM(Dec:Ian!M45)</f>
        <v>0</v>
      </c>
      <c r="N45" s="49">
        <f>SUM(Dec:Ian!N45)</f>
        <v>0</v>
      </c>
      <c r="O45" s="52">
        <f>SUM(Dec:Ian!O45)</f>
        <v>0</v>
      </c>
      <c r="P45" s="52">
        <f>SUM(Dec:Ian!P45)</f>
        <v>0</v>
      </c>
      <c r="Q45" s="52">
        <f>SUM(Dec:Ian!Q45)</f>
        <v>0</v>
      </c>
      <c r="R45" s="52">
        <f>SUM(Dec:Ian!R45)</f>
        <v>0</v>
      </c>
    </row>
    <row r="46" spans="1:18" ht="12.75" customHeight="1">
      <c r="A46" s="23">
        <f>Pers!$B46</f>
        <v>0</v>
      </c>
      <c r="B46" s="23">
        <f>Pers!$C46</f>
        <v>0</v>
      </c>
      <c r="C46" s="23">
        <f>Pers!$D46</f>
        <v>0</v>
      </c>
      <c r="D46" s="69">
        <f>Pers!$E46</f>
        <v>0</v>
      </c>
      <c r="E46" s="52">
        <f>SUM(Dec:Ian!E46)</f>
        <v>0</v>
      </c>
      <c r="F46" s="52">
        <f>SUM(Dec:Ian!F46)</f>
        <v>0</v>
      </c>
      <c r="G46" s="52">
        <f>SUM(Dec:Ian!G46)</f>
        <v>0</v>
      </c>
      <c r="H46" s="52">
        <f>SUM(Dec:Ian!H46)</f>
        <v>0</v>
      </c>
      <c r="I46" s="49">
        <f>SUM(Dec:Ian!I46)</f>
        <v>0</v>
      </c>
      <c r="J46" s="50">
        <f>Pers!$F46</f>
        <v>0</v>
      </c>
      <c r="K46" s="52">
        <f>SUM(Dec:Ian!K46)</f>
        <v>0</v>
      </c>
      <c r="L46" s="52">
        <f>SUM(Dec:Ian!L46)</f>
        <v>0</v>
      </c>
      <c r="M46" s="52">
        <f>SUM(Dec:Ian!M46)</f>
        <v>0</v>
      </c>
      <c r="N46" s="49">
        <f>SUM(Dec:Ian!N46)</f>
        <v>0</v>
      </c>
      <c r="O46" s="52">
        <f>SUM(Dec:Ian!O46)</f>
        <v>0</v>
      </c>
      <c r="P46" s="52">
        <f>SUM(Dec:Ian!P46)</f>
        <v>0</v>
      </c>
      <c r="Q46" s="52">
        <f>SUM(Dec:Ian!Q46)</f>
        <v>0</v>
      </c>
      <c r="R46" s="52">
        <f>SUM(Dec:Ian!R46)</f>
        <v>0</v>
      </c>
    </row>
    <row r="47" spans="1:18" ht="12.75" customHeight="1">
      <c r="A47" s="23">
        <f>Pers!$B47</f>
        <v>0</v>
      </c>
      <c r="B47" s="23">
        <f>Pers!$C47</f>
        <v>0</v>
      </c>
      <c r="C47" s="23">
        <f>Pers!$D47</f>
        <v>0</v>
      </c>
      <c r="D47" s="69">
        <f>Pers!$E47</f>
        <v>0</v>
      </c>
      <c r="E47" s="52">
        <f>SUM(Dec:Ian!E47)</f>
        <v>0</v>
      </c>
      <c r="F47" s="52">
        <f>SUM(Dec:Ian!F47)</f>
        <v>0</v>
      </c>
      <c r="G47" s="52">
        <f>SUM(Dec:Ian!G47)</f>
        <v>0</v>
      </c>
      <c r="H47" s="52">
        <f>SUM(Dec:Ian!H47)</f>
        <v>0</v>
      </c>
      <c r="I47" s="49">
        <f>SUM(Dec:Ian!I47)</f>
        <v>0</v>
      </c>
      <c r="J47" s="50">
        <f>Pers!$F47</f>
        <v>0</v>
      </c>
      <c r="K47" s="52">
        <f>SUM(Dec:Ian!K47)</f>
        <v>0</v>
      </c>
      <c r="L47" s="52">
        <f>SUM(Dec:Ian!L47)</f>
        <v>0</v>
      </c>
      <c r="M47" s="52">
        <f>SUM(Dec:Ian!M47)</f>
        <v>0</v>
      </c>
      <c r="N47" s="49">
        <f>SUM(Dec:Ian!N47)</f>
        <v>0</v>
      </c>
      <c r="O47" s="52">
        <f>SUM(Dec:Ian!O47)</f>
        <v>0</v>
      </c>
      <c r="P47" s="52">
        <f>SUM(Dec:Ian!P47)</f>
        <v>0</v>
      </c>
      <c r="Q47" s="52">
        <f>SUM(Dec:Ian!Q47)</f>
        <v>0</v>
      </c>
      <c r="R47" s="52">
        <f>SUM(Dec:Ian!R47)</f>
        <v>0</v>
      </c>
    </row>
    <row r="48" spans="1:18" ht="12.75" customHeight="1">
      <c r="A48" s="23">
        <f>Pers!$B48</f>
        <v>0</v>
      </c>
      <c r="B48" s="23">
        <f>Pers!$C48</f>
        <v>0</v>
      </c>
      <c r="C48" s="23">
        <f>Pers!$D48</f>
        <v>0</v>
      </c>
      <c r="D48" s="69">
        <f>Pers!$E48</f>
        <v>0</v>
      </c>
      <c r="E48" s="52">
        <f>SUM(Dec:Ian!E48)</f>
        <v>0</v>
      </c>
      <c r="F48" s="52">
        <f>SUM(Dec:Ian!F48)</f>
        <v>0</v>
      </c>
      <c r="G48" s="52">
        <f>SUM(Dec:Ian!G48)</f>
        <v>0</v>
      </c>
      <c r="H48" s="52">
        <f>SUM(Dec:Ian!H48)</f>
        <v>0</v>
      </c>
      <c r="I48" s="49">
        <f>SUM(Dec:Ian!I48)</f>
        <v>0</v>
      </c>
      <c r="J48" s="50">
        <f>Pers!$F48</f>
        <v>0</v>
      </c>
      <c r="K48" s="52">
        <f>SUM(Dec:Ian!K48)</f>
        <v>0</v>
      </c>
      <c r="L48" s="52">
        <f>SUM(Dec:Ian!L48)</f>
        <v>0</v>
      </c>
      <c r="M48" s="52">
        <f>SUM(Dec:Ian!M48)</f>
        <v>0</v>
      </c>
      <c r="N48" s="49">
        <f>SUM(Dec:Ian!N48)</f>
        <v>0</v>
      </c>
      <c r="O48" s="52">
        <f>SUM(Dec:Ian!O48)</f>
        <v>0</v>
      </c>
      <c r="P48" s="52">
        <f>SUM(Dec:Ian!P48)</f>
        <v>0</v>
      </c>
      <c r="Q48" s="52">
        <f>SUM(Dec:Ian!Q48)</f>
        <v>0</v>
      </c>
      <c r="R48" s="52">
        <f>SUM(Dec:Ian!R48)</f>
        <v>0</v>
      </c>
    </row>
    <row r="49" spans="1:18" ht="12.75" customHeight="1">
      <c r="A49" s="23">
        <f>Pers!$B49</f>
        <v>0</v>
      </c>
      <c r="B49" s="23">
        <f>Pers!$C49</f>
        <v>0</v>
      </c>
      <c r="C49" s="23">
        <f>Pers!$D49</f>
        <v>0</v>
      </c>
      <c r="D49" s="69">
        <f>Pers!$E49</f>
        <v>0</v>
      </c>
      <c r="E49" s="52">
        <f>SUM(Dec:Ian!E49)</f>
        <v>0</v>
      </c>
      <c r="F49" s="52">
        <f>SUM(Dec:Ian!F49)</f>
        <v>0</v>
      </c>
      <c r="G49" s="52">
        <f>SUM(Dec:Ian!G49)</f>
        <v>0</v>
      </c>
      <c r="H49" s="52">
        <f>SUM(Dec:Ian!H49)</f>
        <v>0</v>
      </c>
      <c r="I49" s="49">
        <f>SUM(Dec:Ian!I49)</f>
        <v>0</v>
      </c>
      <c r="J49" s="50">
        <f>Pers!$F49</f>
        <v>0</v>
      </c>
      <c r="K49" s="52">
        <f>SUM(Dec:Ian!K49)</f>
        <v>0</v>
      </c>
      <c r="L49" s="52">
        <f>SUM(Dec:Ian!L49)</f>
        <v>0</v>
      </c>
      <c r="M49" s="52">
        <f>SUM(Dec:Ian!M49)</f>
        <v>0</v>
      </c>
      <c r="N49" s="49">
        <f>SUM(Dec:Ian!N49)</f>
        <v>0</v>
      </c>
      <c r="O49" s="52">
        <f>SUM(Dec:Ian!O49)</f>
        <v>0</v>
      </c>
      <c r="P49" s="52">
        <f>SUM(Dec:Ian!P49)</f>
        <v>0</v>
      </c>
      <c r="Q49" s="52">
        <f>SUM(Dec:Ian!Q49)</f>
        <v>0</v>
      </c>
      <c r="R49" s="52">
        <f>SUM(Dec:Ian!R49)</f>
        <v>0</v>
      </c>
    </row>
    <row r="50" spans="1:18" ht="12.75" customHeight="1">
      <c r="A50" s="23">
        <f>Pers!$B50</f>
        <v>0</v>
      </c>
      <c r="B50" s="23">
        <f>Pers!$C50</f>
        <v>0</v>
      </c>
      <c r="C50" s="23">
        <f>Pers!$D50</f>
        <v>0</v>
      </c>
      <c r="D50" s="69">
        <f>Pers!$E50</f>
        <v>0</v>
      </c>
      <c r="E50" s="52">
        <f>SUM(Dec:Ian!E50)</f>
        <v>0</v>
      </c>
      <c r="F50" s="52">
        <f>SUM(Dec:Ian!F50)</f>
        <v>0</v>
      </c>
      <c r="G50" s="52">
        <f>SUM(Dec:Ian!G50)</f>
        <v>0</v>
      </c>
      <c r="H50" s="52">
        <f>SUM(Dec:Ian!H50)</f>
        <v>0</v>
      </c>
      <c r="I50" s="49">
        <f>SUM(Dec:Ian!I50)</f>
        <v>0</v>
      </c>
      <c r="J50" s="50">
        <f>Pers!$F50</f>
        <v>0</v>
      </c>
      <c r="K50" s="52">
        <f>SUM(Dec:Ian!K50)</f>
        <v>0</v>
      </c>
      <c r="L50" s="52">
        <f>SUM(Dec:Ian!L50)</f>
        <v>0</v>
      </c>
      <c r="M50" s="52">
        <f>SUM(Dec:Ian!M50)</f>
        <v>0</v>
      </c>
      <c r="N50" s="49">
        <f>SUM(Dec:Ian!N50)</f>
        <v>0</v>
      </c>
      <c r="O50" s="52">
        <f>SUM(Dec:Ian!O50)</f>
        <v>0</v>
      </c>
      <c r="P50" s="52">
        <f>SUM(Dec:Ian!P50)</f>
        <v>0</v>
      </c>
      <c r="Q50" s="52">
        <f>SUM(Dec:Ian!Q50)</f>
        <v>0</v>
      </c>
      <c r="R50" s="52">
        <f>SUM(Dec:Ian!R50)</f>
        <v>0</v>
      </c>
    </row>
    <row r="51" spans="1:18" ht="12.75" customHeight="1">
      <c r="A51" s="23">
        <f>Pers!$B51</f>
        <v>0</v>
      </c>
      <c r="B51" s="23">
        <f>Pers!$C51</f>
        <v>0</v>
      </c>
      <c r="C51" s="23">
        <f>Pers!$D51</f>
        <v>0</v>
      </c>
      <c r="D51" s="69">
        <f>Pers!$E51</f>
        <v>0</v>
      </c>
      <c r="E51" s="52">
        <f>SUM(Dec:Ian!E51)</f>
        <v>0</v>
      </c>
      <c r="F51" s="52">
        <f>SUM(Dec:Ian!F51)</f>
        <v>0</v>
      </c>
      <c r="G51" s="52">
        <f>SUM(Dec:Ian!G51)</f>
        <v>0</v>
      </c>
      <c r="H51" s="52">
        <f>SUM(Dec:Ian!H51)</f>
        <v>0</v>
      </c>
      <c r="I51" s="49">
        <f>SUM(Dec:Ian!I51)</f>
        <v>0</v>
      </c>
      <c r="J51" s="50">
        <f>Pers!$F51</f>
        <v>0</v>
      </c>
      <c r="K51" s="52">
        <f>SUM(Dec:Ian!K51)</f>
        <v>0</v>
      </c>
      <c r="L51" s="52">
        <f>SUM(Dec:Ian!L51)</f>
        <v>0</v>
      </c>
      <c r="M51" s="52">
        <f>SUM(Dec:Ian!M51)</f>
        <v>0</v>
      </c>
      <c r="N51" s="49">
        <f>SUM(Dec:Ian!N51)</f>
        <v>0</v>
      </c>
      <c r="O51" s="52">
        <f>SUM(Dec:Ian!O51)</f>
        <v>0</v>
      </c>
      <c r="P51" s="52">
        <f>SUM(Dec:Ian!P51)</f>
        <v>0</v>
      </c>
      <c r="Q51" s="52">
        <f>SUM(Dec:Ian!Q51)</f>
        <v>0</v>
      </c>
      <c r="R51" s="52">
        <f>SUM(Dec:Ian!R51)</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0" ref="K53:R53">SUBTOTAL(9,K2:K52)</f>
        <v>0</v>
      </c>
      <c r="L53" s="66">
        <f t="shared" si="0"/>
        <v>0</v>
      </c>
      <c r="M53" s="66">
        <f t="shared" si="0"/>
        <v>0</v>
      </c>
      <c r="N53" s="66">
        <f t="shared" si="0"/>
        <v>0</v>
      </c>
      <c r="O53" s="44">
        <f>SUM(Dec:Ian!O29)</f>
        <v>0</v>
      </c>
      <c r="P53" s="66">
        <f t="shared" si="0"/>
        <v>0</v>
      </c>
      <c r="Q53" s="66">
        <f t="shared" si="0"/>
        <v>0</v>
      </c>
      <c r="R53" s="66">
        <f t="shared" si="0"/>
        <v>0</v>
      </c>
    </row>
    <row r="54" spans="5:18" ht="12.75" customHeight="1">
      <c r="E54" s="32"/>
      <c r="F54" s="32"/>
      <c r="G54" s="18"/>
      <c r="H54" s="18"/>
      <c r="I54" s="18"/>
      <c r="J54" s="18"/>
      <c r="K54" s="18"/>
      <c r="L54" s="18"/>
      <c r="M54" s="18"/>
      <c r="N54" s="18"/>
      <c r="O54" s="18"/>
      <c r="P54" s="18"/>
      <c r="Q54" s="18"/>
      <c r="R54" s="18"/>
    </row>
    <row r="55" spans="1:18" ht="11.25">
      <c r="A55" s="33" t="s">
        <v>6</v>
      </c>
      <c r="B55" s="34"/>
      <c r="C55" s="34" t="s">
        <v>155</v>
      </c>
      <c r="D55" s="71"/>
      <c r="E55" s="19"/>
      <c r="F55" s="19"/>
      <c r="G55" s="35"/>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SUM(Dec:Ian!F33)</f>
        <v>0</v>
      </c>
      <c r="G57" s="105"/>
      <c r="H57" s="108" t="s">
        <v>128</v>
      </c>
      <c r="I57" s="108"/>
      <c r="J57" s="108"/>
      <c r="K57" s="108" t="s">
        <v>165</v>
      </c>
      <c r="L57" s="109"/>
      <c r="M57" s="109" t="s">
        <v>9</v>
      </c>
      <c r="N57" s="110"/>
      <c r="O57" s="109" t="s">
        <v>144</v>
      </c>
      <c r="P57" s="109"/>
      <c r="Q57" s="19"/>
      <c r="R57" s="19"/>
    </row>
    <row r="58" spans="1:18" ht="13.5" customHeight="1">
      <c r="A58" s="19" t="s">
        <v>45</v>
      </c>
      <c r="B58" s="19"/>
      <c r="C58" s="19"/>
      <c r="D58" s="72"/>
      <c r="E58" s="19"/>
      <c r="F58" s="25">
        <f>SUM(Dec:Ian!F34)</f>
        <v>0</v>
      </c>
      <c r="G58" s="72"/>
      <c r="H58" s="108" t="s">
        <v>128</v>
      </c>
      <c r="I58" s="111"/>
      <c r="J58" s="111"/>
      <c r="K58" s="108" t="s">
        <v>47</v>
      </c>
      <c r="L58" s="108"/>
      <c r="M58" s="109" t="s">
        <v>9</v>
      </c>
      <c r="N58" s="108"/>
      <c r="O58" s="109" t="s">
        <v>144</v>
      </c>
      <c r="P58" s="109"/>
      <c r="Q58" s="19"/>
      <c r="R58" s="19"/>
    </row>
    <row r="59" spans="1:18" ht="13.5" customHeight="1">
      <c r="A59" s="19" t="s">
        <v>39</v>
      </c>
      <c r="B59" s="19"/>
      <c r="C59" s="19"/>
      <c r="D59" s="72"/>
      <c r="E59" s="19"/>
      <c r="F59" s="25">
        <f>SUM(Dec:Ian!F35)</f>
        <v>0</v>
      </c>
      <c r="G59" s="72"/>
      <c r="H59" s="108" t="s">
        <v>128</v>
      </c>
      <c r="I59" s="111"/>
      <c r="J59" s="111"/>
      <c r="K59" s="108" t="s">
        <v>48</v>
      </c>
      <c r="L59" s="108"/>
      <c r="M59" s="109" t="s">
        <v>9</v>
      </c>
      <c r="N59" s="108"/>
      <c r="O59" s="109" t="s">
        <v>144</v>
      </c>
      <c r="P59" s="109"/>
      <c r="Q59" s="19"/>
      <c r="R59" s="19"/>
    </row>
    <row r="60" spans="1:18" ht="13.5" customHeight="1">
      <c r="A60" s="19" t="s">
        <v>40</v>
      </c>
      <c r="B60" s="19"/>
      <c r="C60" s="19"/>
      <c r="D60" s="72"/>
      <c r="E60" s="19"/>
      <c r="F60" s="25">
        <f>SUM(Dec:Ian!F36)</f>
        <v>0</v>
      </c>
      <c r="G60" s="72"/>
      <c r="H60" s="108" t="s">
        <v>128</v>
      </c>
      <c r="I60" s="108"/>
      <c r="J60" s="108"/>
      <c r="K60" s="112" t="s">
        <v>49</v>
      </c>
      <c r="L60" s="112"/>
      <c r="M60" s="109" t="s">
        <v>9</v>
      </c>
      <c r="N60" s="112"/>
      <c r="O60" s="109" t="s">
        <v>144</v>
      </c>
      <c r="P60" s="109"/>
      <c r="Q60" s="19"/>
      <c r="R60" s="19"/>
    </row>
    <row r="61" spans="1:18" ht="13.5" customHeight="1">
      <c r="A61" s="19" t="s">
        <v>41</v>
      </c>
      <c r="B61" s="19"/>
      <c r="C61" s="19"/>
      <c r="D61" s="72"/>
      <c r="E61" s="19"/>
      <c r="F61" s="25">
        <f>SUM(Dec:Ian!F37)</f>
        <v>0</v>
      </c>
      <c r="G61" s="72"/>
      <c r="H61" s="108" t="s">
        <v>128</v>
      </c>
      <c r="I61" s="108"/>
      <c r="J61" s="108"/>
      <c r="K61" s="112" t="s">
        <v>50</v>
      </c>
      <c r="L61" s="112"/>
      <c r="M61" s="109" t="s">
        <v>9</v>
      </c>
      <c r="N61" s="112"/>
      <c r="O61" s="109" t="s">
        <v>144</v>
      </c>
      <c r="P61" s="109"/>
      <c r="Q61" s="19"/>
      <c r="R61" s="19"/>
    </row>
    <row r="62" spans="1:18" ht="13.5" customHeight="1">
      <c r="A62" s="19" t="s">
        <v>42</v>
      </c>
      <c r="B62" s="19"/>
      <c r="C62" s="19"/>
      <c r="D62" s="72"/>
      <c r="E62" s="19"/>
      <c r="F62" s="25">
        <f>SUM(Dec:Ian!F38)</f>
        <v>0</v>
      </c>
      <c r="G62" s="72"/>
      <c r="H62" s="108" t="s">
        <v>128</v>
      </c>
      <c r="I62" s="111"/>
      <c r="J62" s="111"/>
      <c r="K62" s="108" t="s">
        <v>51</v>
      </c>
      <c r="L62" s="108"/>
      <c r="M62" s="109" t="s">
        <v>9</v>
      </c>
      <c r="N62" s="108"/>
      <c r="O62" s="109" t="s">
        <v>144</v>
      </c>
      <c r="P62" s="109"/>
      <c r="Q62" s="19"/>
      <c r="R62" s="19"/>
    </row>
    <row r="63" spans="1:18" ht="13.5" customHeight="1">
      <c r="A63" s="19" t="s">
        <v>46</v>
      </c>
      <c r="B63" s="19"/>
      <c r="C63" s="19"/>
      <c r="D63" s="72"/>
      <c r="E63" s="19"/>
      <c r="F63" s="25">
        <f>SUM(Dec:Ian!F39)</f>
        <v>0</v>
      </c>
      <c r="G63" s="72"/>
      <c r="H63" s="108" t="s">
        <v>128</v>
      </c>
      <c r="I63" s="111"/>
      <c r="J63" s="111"/>
      <c r="K63" s="108" t="s">
        <v>51</v>
      </c>
      <c r="L63" s="108"/>
      <c r="M63" s="109" t="s">
        <v>9</v>
      </c>
      <c r="N63" s="108"/>
      <c r="O63" s="109" t="s">
        <v>144</v>
      </c>
      <c r="P63" s="109"/>
      <c r="Q63" s="19"/>
      <c r="R63" s="19"/>
    </row>
    <row r="64" spans="1:18" ht="13.5" customHeight="1">
      <c r="A64" s="19" t="s">
        <v>43</v>
      </c>
      <c r="B64" s="19"/>
      <c r="C64" s="19"/>
      <c r="D64" s="72"/>
      <c r="E64" s="19"/>
      <c r="F64" s="25">
        <f>SUM(Dec:Ian!F40)</f>
        <v>0</v>
      </c>
      <c r="G64" s="72"/>
      <c r="H64" s="108" t="s">
        <v>128</v>
      </c>
      <c r="I64" s="111"/>
      <c r="J64" s="111"/>
      <c r="K64" s="108" t="s">
        <v>52</v>
      </c>
      <c r="L64" s="108"/>
      <c r="M64" s="109" t="s">
        <v>9</v>
      </c>
      <c r="N64" s="108"/>
      <c r="O64" s="109" t="s">
        <v>144</v>
      </c>
      <c r="P64" s="109"/>
      <c r="Q64" s="19"/>
      <c r="R64" s="19"/>
    </row>
    <row r="65" spans="1:18" ht="13.5" customHeight="1">
      <c r="A65" s="19" t="s">
        <v>53</v>
      </c>
      <c r="B65" s="19"/>
      <c r="C65" s="19"/>
      <c r="D65" s="72"/>
      <c r="E65" s="19"/>
      <c r="F65" s="25">
        <f>SUM(Dec:Ian!F41)</f>
        <v>0</v>
      </c>
      <c r="G65" s="72"/>
      <c r="H65" s="111" t="s">
        <v>143</v>
      </c>
      <c r="I65" s="111"/>
      <c r="J65" s="111"/>
      <c r="K65" s="108"/>
      <c r="L65" s="109"/>
      <c r="M65" s="109" t="s">
        <v>9</v>
      </c>
      <c r="N65" s="109"/>
      <c r="O65" s="109" t="s">
        <v>37</v>
      </c>
      <c r="P65" s="109"/>
      <c r="Q65" s="19"/>
      <c r="R65" s="19"/>
    </row>
    <row r="66" spans="1:7" ht="13.5" customHeight="1">
      <c r="A66" s="100"/>
      <c r="B66" s="101" t="s">
        <v>129</v>
      </c>
      <c r="C66" s="102"/>
      <c r="D66" s="103"/>
      <c r="E66" s="101"/>
      <c r="F66" s="104">
        <f>SUM(F57:F65)</f>
        <v>0</v>
      </c>
      <c r="G66" s="39"/>
    </row>
    <row r="67" spans="1:16" ht="13.5" customHeight="1">
      <c r="A67" s="21" t="s">
        <v>44</v>
      </c>
      <c r="F67" s="47">
        <f>SUM(Dec:Ian!F43)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51"/>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____________________&amp;C&amp;"Arial,Bold"&amp;A&amp;R&amp;"Arial,Bold"2005</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Pers!$G2*Date!$C$13</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Pers!$G3*Date!$C$13</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Pers!$G4*Date!$C$13</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Pers!$G5*Date!$C$13</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Pers!$G6*Date!$C$13</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Pers!$G7*Date!$C$13</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Pers!$G8*Date!$C$13</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Pers!$G9*Date!$C$13</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Pers!$G10*Date!$C$13</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Pers!$G11*Date!$C$13</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Pers!$G12*Date!$C$13</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Pers!$G13*Date!$C$13</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Pers!$G14*Date!$C$13</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Pers!$G15*Date!$C$13</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Pers!$G16*Date!$C$13</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Pers!$G17*Date!$C$13</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Pers!$G18*Date!$C$13</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Pers!$G19*Date!$C$13</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Pers!$G20*Date!$C$13</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Pers!$G21*Date!$C$13</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Pers!$G22*Date!$C$13</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Pers!$G23*Date!$C$13</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Pers!$G24*Date!$C$13</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Pers!$G25*Date!$C$13</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Pers!$G26*Date!$C$13</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Pers!$G27*Date!$C$13</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Pers!$G28*Date!$C$13</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Pers!$G29*Date!$C$13</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Pers!$G30*Date!$C$13</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Pers!$G31*Date!$C$13</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Pers!$G32*Date!$C$13</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Pers!$G33*Date!$C$13</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Pers!$G34*Date!$C$13</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Pers!$G35*Date!$C$13</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Pers!$G36*Date!$C$13</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Pers!$G37*Date!$C$13</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Pers!$G38*Date!$C$13</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Pers!$G39*Date!$C$13</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Pers!$G40*Date!$C$13</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Pers!$G41*Date!$C$13</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Pers!$G42*Date!$C$13</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Pers!$G43*Date!$C$13</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Pers!$G44*Date!$C$13</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Pers!$G45*Date!$C$13</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Pers!$G46*Date!$C$13</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Pers!$G47*Date!$C$13</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Pers!$G48*Date!$C$13</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Pers!$G49*Date!$C$13</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Pers!$G50*Date!$C$13</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Pers!$G51*Date!$C$13</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Date!$A$13</f>
        <v>Decembrie</v>
      </c>
      <c r="D55" s="71"/>
      <c r="E55" s="19"/>
      <c r="F55" s="19"/>
      <c r="G55" s="35">
        <f>Date!$D$13</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____________________&amp;C&amp;"Arial,Bold"Calcul impozit salarii&amp;R&amp;"Arial,Bold"Decembrie 2005</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Pers!$G2*Date!$C$12</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Pers!$G3*Date!$C$12</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Pers!$G4*Date!$C$12</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Pers!$G5*Date!$C$12</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Pers!$G6*Date!$C$12</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Pers!$G7*Date!$C$12</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Pers!$G8*Date!$C$12</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Pers!$G9*Date!$C$12</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Pers!$G10*Date!$C$12</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Pers!$G11*Date!$C$12</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Pers!$G12*Date!$C$12</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Pers!$G13*Date!$C$12</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Pers!$G14*Date!$C$12</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Pers!$G15*Date!$C$12</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Pers!$G16*Date!$C$12</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Pers!$G17*Date!$C$12</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Pers!$G18*Date!$C$12</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Pers!$G19*Date!$C$12</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Pers!$G20*Date!$C$12</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Pers!$G21*Date!$C$12</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Pers!$G22*Date!$C$12</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Pers!$G23*Date!$C$12</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Pers!$G24*Date!$C$12</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Pers!$G25*Date!$C$12</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Pers!$G26*Date!$C$12</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Pers!$G27*Date!$C$12</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Pers!$G28*Date!$C$12</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Pers!$G29*Date!$C$12</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Pers!$G30*Date!$C$12</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Pers!$G31*Date!$C$12</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Pers!$G32*Date!$C$12</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Pers!$G33*Date!$C$12</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Pers!$G34*Date!$C$12</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Pers!$G35*Date!$C$12</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Pers!$G36*Date!$C$12</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Pers!$G37*Date!$C$12</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Pers!$G38*Date!$C$12</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Pers!$G39*Date!$C$12</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Pers!$G40*Date!$C$12</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Pers!$G41*Date!$C$12</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Pers!$G42*Date!$C$12</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Pers!$G43*Date!$C$12</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Pers!$G44*Date!$C$12</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Pers!$G45*Date!$C$12</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Pers!$G46*Date!$C$12</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Pers!$G47*Date!$C$12</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Pers!$G48*Date!$C$12</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Pers!$G49*Date!$C$12</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Pers!$G50*Date!$C$12</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Pers!$G51*Date!$C$12</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Date!$A$12</f>
        <v>Noiembrie</v>
      </c>
      <c r="D55" s="71"/>
      <c r="E55" s="19"/>
      <c r="F55" s="19"/>
      <c r="G55" s="35">
        <f>Date!$D$12</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____________________&amp;C&amp;"Arial,Bold"Calcul impozit salarii&amp;R&amp;"Arial,Bold"Noiembrie 2005</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Pers!$G2*Date!$C$11</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Pers!$G3*Date!$C$11</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Pers!$G4*Date!$C$11</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Pers!$G5*Date!$C$11</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Pers!$G6*Date!$C$11</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Pers!$G7*Date!$C$11</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Pers!$G8*Date!$C$11</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Pers!$G9*Date!$C$11</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Pers!$G10*Date!$C$11</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Pers!$G11*Date!$C$11</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Pers!$G12*Date!$C$11</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Pers!$G13*Date!$C$11</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Pers!$G14*Date!$C$11</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Pers!$G15*Date!$C$11</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Pers!$G16*Date!$C$11</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Pers!$G17*Date!$C$11</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Pers!$G18*Date!$C$11</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Pers!$G19*Date!$C$11</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Pers!$G20*Date!$C$11</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Pers!$G21*Date!$C$11</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Pers!$G22*Date!$C$11</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Pers!$G23*Date!$C$11</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Pers!$G24*Date!$C$11</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Pers!$G25*Date!$C$11</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Pers!$G26*Date!$C$11</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Pers!$G27*Date!$C$11</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Pers!$G28*Date!$C$11</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Pers!$G29*Date!$C$11</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Pers!$G30*Date!$C$11</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Pers!$G31*Date!$C$11</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Pers!$G32*Date!$C$11</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Pers!$G33*Date!$C$11</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Pers!$G34*Date!$C$11</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Pers!$G35*Date!$C$11</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Pers!$G36*Date!$C$11</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Pers!$G37*Date!$C$11</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Pers!$G38*Date!$C$11</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Pers!$G39*Date!$C$11</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Pers!$G40*Date!$C$11</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Pers!$G41*Date!$C$11</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Pers!$G42*Date!$C$11</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Pers!$G43*Date!$C$11</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Pers!$G44*Date!$C$11</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Pers!$G45*Date!$C$11</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Pers!$G46*Date!$C$11</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Pers!$G47*Date!$C$11</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Pers!$G48*Date!$C$11</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Pers!$G49*Date!$C$11</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Pers!$G50*Date!$C$11</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Pers!$G51*Date!$C$11</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Date!$A$11</f>
        <v>Octombrie</v>
      </c>
      <c r="D55" s="71"/>
      <c r="E55" s="19"/>
      <c r="F55" s="19"/>
      <c r="G55" s="35">
        <f>Date!$D$11</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____________________&amp;C&amp;"Arial,Bold"Calcul impozit salarii&amp;R&amp;"Arial,Bold"Octombrie 2005</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Pers!$G2*Date!$C$10</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Pers!$G3*Date!$C$10</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Pers!$G4*Date!$C$10</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Pers!$G5*Date!$C$10</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Pers!$G6*Date!$C$10</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Pers!$G7*Date!$C$10</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Pers!$G8*Date!$C$10</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Pers!$G9*Date!$C$10</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Pers!$G10*Date!$C$10</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Pers!$G11*Date!$C$10</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Pers!$G12*Date!$C$10</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Pers!$G13*Date!$C$10</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Pers!$G14*Date!$C$10</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Pers!$G15*Date!$C$10</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Pers!$G16*Date!$C$10</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Pers!$G17*Date!$C$10</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Pers!$G18*Date!$C$10</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Pers!$G19*Date!$C$10</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Pers!$G20*Date!$C$10</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Pers!$G21*Date!$C$10</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Pers!$G22*Date!$C$10</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Pers!$G23*Date!$C$10</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Pers!$G24*Date!$C$10</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Pers!$G25*Date!$C$10</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Pers!$G26*Date!$C$10</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Pers!$G27*Date!$C$10</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Pers!$G28*Date!$C$10</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Pers!$G29*Date!$C$10</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Pers!$G30*Date!$C$10</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Pers!$G31*Date!$C$10</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Pers!$G32*Date!$C$10</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Pers!$G33*Date!$C$10</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Pers!$G34*Date!$C$10</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Pers!$G35*Date!$C$10</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Pers!$G36*Date!$C$10</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Pers!$G37*Date!$C$10</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Pers!$G38*Date!$C$10</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Pers!$G39*Date!$C$10</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Pers!$G40*Date!$C$10</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Pers!$G41*Date!$C$10</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Pers!$G42*Date!$C$10</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Pers!$G43*Date!$C$10</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Pers!$G44*Date!$C$10</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Pers!$G45*Date!$C$10</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Pers!$G46*Date!$C$10</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Pers!$G47*Date!$C$10</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Pers!$G48*Date!$C$10</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Pers!$G49*Date!$C$10</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Pers!$G50*Date!$C$10</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Pers!$G51*Date!$C$10</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Date!$A$10</f>
        <v>Septembrie</v>
      </c>
      <c r="D55" s="71"/>
      <c r="E55" s="19"/>
      <c r="F55" s="19"/>
      <c r="G55" s="35">
        <f>Date!$D$10</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____________________&amp;C&amp;"Arial,Bold"Calcul impozit salarii&amp;R&amp;"Arial,Bold"Septembrie 2005</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Pers!$G2*Date!$C$9</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Pers!$G3*Date!$C$9</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Pers!$G4*Date!$C$9</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Pers!$G5*Date!$C$9</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Pers!$G6*Date!$C$9</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Pers!$G7*Date!$C$9</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Pers!$G8*Date!$C$9</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Pers!$G9*Date!$C$9</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Pers!$G10*Date!$C$9</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Pers!$G11*Date!$C$9</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Pers!$G12*Date!$C$9</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Pers!$G13*Date!$C$9</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Pers!$G14*Date!$C$9</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Pers!$G15*Date!$C$9</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Pers!$G16*Date!$C$9</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Pers!$G17*Date!$C$9</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Pers!$G18*Date!$C$9</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Pers!$G19*Date!$C$9</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Pers!$G20*Date!$C$9</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Pers!$G21*Date!$C$9</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Pers!$G22*Date!$C$9</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Pers!$G23*Date!$C$9</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Pers!$G24*Date!$C$9</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Pers!$G25*Date!$C$9</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Pers!$G26*Date!$C$9</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Pers!$G27*Date!$C$9</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Pers!$G28*Date!$C$9</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Pers!$G29*Date!$C$9</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Pers!$G30*Date!$C$9</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Pers!$G31*Date!$C$9</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Pers!$G32*Date!$C$9</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Pers!$G33*Date!$C$9</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Pers!$G34*Date!$C$9</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Pers!$G35*Date!$C$9</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Pers!$G36*Date!$C$9</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Pers!$G37*Date!$C$9</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Pers!$G38*Date!$C$9</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Pers!$G39*Date!$C$9</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Pers!$G40*Date!$C$9</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Pers!$G41*Date!$C$9</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Pers!$G42*Date!$C$9</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Pers!$G43*Date!$C$9</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Pers!$G44*Date!$C$9</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Pers!$G45*Date!$C$9</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Pers!$G46*Date!$C$9</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Pers!$G47*Date!$C$9</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Pers!$G48*Date!$C$9</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Pers!$G49*Date!$C$9</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Pers!$G50*Date!$C$9</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Pers!$G51*Date!$C$9</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Date!$A$9</f>
        <v>August</v>
      </c>
      <c r="D55" s="71"/>
      <c r="E55" s="19"/>
      <c r="F55" s="19"/>
      <c r="G55" s="35">
        <f>Date!$D$9</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____________________&amp;C&amp;"Arial,Bold"Calcul impozit salarii&amp;R&amp;"Arial,Bold"August 2005</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Pers!$G2*Date!$C$8</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Pers!$G3*Date!$C$8</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Pers!$G4*Date!$C$8</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Pers!$G5*Date!$C$8</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Pers!$G6*Date!$C$8</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Pers!$G7*Date!$C$8</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Pers!$G8*Date!$C$8</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Pers!$G9*Date!$C$8</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Pers!$G10*Date!$C$8</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Pers!$G11*Date!$C$8</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Pers!$G12*Date!$C$8</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Pers!$G13*Date!$C$8</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Pers!$G14*Date!$C$8</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Pers!$G15*Date!$C$8</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Pers!$G16*Date!$C$8</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Pers!$G17*Date!$C$8</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Pers!$G18*Date!$C$8</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Pers!$G19*Date!$C$8</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Pers!$G20*Date!$C$8</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Pers!$G21*Date!$C$8</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Pers!$G22*Date!$C$8</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Pers!$G23*Date!$C$8</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Pers!$G24*Date!$C$8</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Pers!$G25*Date!$C$8</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Pers!$G26*Date!$C$8</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Pers!$G27*Date!$C$8</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Pers!$G28*Date!$C$8</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Pers!$G29*Date!$C$8</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Pers!$G30*Date!$C$8</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Pers!$G31*Date!$C$8</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Pers!$G32*Date!$C$8</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Pers!$G33*Date!$C$8</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Pers!$G34*Date!$C$8</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Pers!$G35*Date!$C$8</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Pers!$G36*Date!$C$8</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Pers!$G37*Date!$C$8</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Pers!$G38*Date!$C$8</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Pers!$G39*Date!$C$8</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Pers!$G40*Date!$C$8</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Pers!$G41*Date!$C$8</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Pers!$G42*Date!$C$8</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Pers!$G43*Date!$C$8</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Pers!$G44*Date!$C$8</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Pers!$G45*Date!$C$8</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Pers!$G46*Date!$C$8</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Pers!$G47*Date!$C$8</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Pers!$G48*Date!$C$8</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Pers!$G49*Date!$C$8</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Pers!$G50*Date!$C$8</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Pers!$G51*Date!$C$8</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Date!$A$8</f>
        <v>Iulie</v>
      </c>
      <c r="D55" s="71"/>
      <c r="E55" s="19"/>
      <c r="F55" s="19"/>
      <c r="G55" s="35">
        <f>Date!$D$8</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&amp;LS.C. ____________________&amp;CCalcul impozit salarii&amp;RIulie 2005</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3" width="12.7109375" style="21" customWidth="1"/>
    <col min="4" max="4" width="6.7109375" style="70" customWidth="1"/>
    <col min="5" max="9" width="11.7109375" style="21" customWidth="1"/>
    <col min="10" max="10" width="2.7109375" style="21" customWidth="1"/>
    <col min="11" max="14" width="11.7109375" style="21" customWidth="1"/>
    <col min="15" max="15" width="9.7109375" style="21" customWidth="1"/>
    <col min="16" max="18" width="11.7109375" style="21" customWidth="1"/>
    <col min="19" max="16384" width="9.140625" style="21" customWidth="1"/>
  </cols>
  <sheetData>
    <row r="1" spans="1:18" ht="24.75" customHeight="1">
      <c r="A1" s="55" t="s">
        <v>36</v>
      </c>
      <c r="B1" s="61" t="s">
        <v>54</v>
      </c>
      <c r="C1" s="56" t="s">
        <v>124</v>
      </c>
      <c r="D1" s="56" t="s">
        <v>153</v>
      </c>
      <c r="E1" s="57" t="s">
        <v>131</v>
      </c>
      <c r="F1" s="58" t="s">
        <v>132</v>
      </c>
      <c r="G1" s="58" t="s">
        <v>133</v>
      </c>
      <c r="H1" s="58" t="s">
        <v>134</v>
      </c>
      <c r="I1" s="57" t="s">
        <v>135</v>
      </c>
      <c r="J1" s="57" t="s">
        <v>4</v>
      </c>
      <c r="K1" s="59" t="s">
        <v>136</v>
      </c>
      <c r="L1" s="60" t="s">
        <v>137</v>
      </c>
      <c r="M1" s="57" t="s">
        <v>2</v>
      </c>
      <c r="N1" s="58" t="s">
        <v>138</v>
      </c>
      <c r="O1" s="57" t="s">
        <v>139</v>
      </c>
      <c r="P1" s="58" t="s">
        <v>140</v>
      </c>
      <c r="Q1" s="59" t="s">
        <v>141</v>
      </c>
      <c r="R1" s="59" t="s">
        <v>142</v>
      </c>
    </row>
    <row r="2" spans="1:18" ht="12.75" customHeight="1">
      <c r="A2" s="23" t="str">
        <f>Pers!$B2</f>
        <v>A</v>
      </c>
      <c r="B2" s="23" t="str">
        <f>Pers!$C2</f>
        <v>a</v>
      </c>
      <c r="C2" s="23" t="str">
        <f>Pers!$D2</f>
        <v>Ceva</v>
      </c>
      <c r="D2" s="69">
        <f>Pers!$E2</f>
        <v>2</v>
      </c>
      <c r="E2" s="52">
        <f>Pers!$G2*Date!$C$7</f>
        <v>0</v>
      </c>
      <c r="F2" s="48">
        <f>$E2*Date!$C$17/100</f>
        <v>0</v>
      </c>
      <c r="G2" s="48">
        <f>IF(E2&gt;(Date!$E$22*Date!$E$24),Date!$E$22*Date!$E$24*Date!$C$16/100,E2*Date!$C$16/100)</f>
        <v>0</v>
      </c>
      <c r="H2" s="48">
        <f>E2*Date!$C$18/100</f>
        <v>0</v>
      </c>
      <c r="I2" s="49">
        <f>E2-F2-G2-H2</f>
        <v>0</v>
      </c>
      <c r="J2" s="50">
        <f>Pers!$F2</f>
        <v>0</v>
      </c>
      <c r="K2" s="65">
        <f>IF(E2&gt;0,ROUNDUP(IF(E2&lt;=10000000,2500000+J2*1000000,IF(E2&lt;30000000,(2500000+J2*1000000)*(1-(E2-10000000)/20000000),0))/100000,0)*100000,0)</f>
        <v>0</v>
      </c>
      <c r="L2" s="51">
        <f>IF((I2-K2)&gt;0,(ROUND((I2-K2)/1000,0)*1000),0)</f>
        <v>0</v>
      </c>
      <c r="M2" s="52">
        <f>L2*0.16</f>
        <v>0</v>
      </c>
      <c r="N2" s="53">
        <f>E2-F2-G2-H2-M2</f>
        <v>0</v>
      </c>
      <c r="O2" s="48">
        <v>0</v>
      </c>
      <c r="P2" s="48">
        <f>E2*Date!$B$18/100</f>
        <v>0</v>
      </c>
      <c r="Q2" s="54">
        <f>E2*Date!$B$17/100</f>
        <v>0</v>
      </c>
      <c r="R2" s="54">
        <f>E2*Date!$B$19/100</f>
        <v>0</v>
      </c>
    </row>
    <row r="3" spans="1:18" ht="12.75" customHeight="1">
      <c r="A3" s="23" t="str">
        <f>Pers!$B3</f>
        <v>B</v>
      </c>
      <c r="B3" s="23" t="str">
        <f>Pers!$C3</f>
        <v>b</v>
      </c>
      <c r="C3" s="23" t="str">
        <f>Pers!$D3</f>
        <v>Ceva</v>
      </c>
      <c r="D3" s="69">
        <f>Pers!$E3</f>
        <v>1</v>
      </c>
      <c r="E3" s="52">
        <f>Pers!$G3*Date!$C$7</f>
        <v>0</v>
      </c>
      <c r="F3" s="24">
        <f>$E3*Date!$C$17/100</f>
        <v>0</v>
      </c>
      <c r="G3" s="24">
        <f>IF(E3&gt;(Date!$E$22*Date!$E$24),Date!$E$22*Date!$E$24*Date!$C$16/100,E3*Date!$C$16/100)</f>
        <v>0</v>
      </c>
      <c r="H3" s="24">
        <f>E3*Date!$C$18/100</f>
        <v>0</v>
      </c>
      <c r="I3" s="16">
        <f aca="true" t="shared" si="0" ref="I3:I51">E3-F3-G3-H3</f>
        <v>0</v>
      </c>
      <c r="J3" s="50">
        <f>Pers!$F3</f>
        <v>0</v>
      </c>
      <c r="K3" s="65">
        <f aca="true" t="shared" si="1" ref="K3:K51">IF(E3&gt;0,ROUNDUP(IF(E3&lt;=10000000,2500000+J3*1000000,IF(E3&lt;30000000,(2500000+J3*1000000)*(1-(E3-10000000)/20000000),0))/100000,0)*100000,0)</f>
        <v>0</v>
      </c>
      <c r="L3" s="25">
        <f aca="true" t="shared" si="2" ref="L3:L51">IF((I3-K3)&gt;0,(ROUND((I3-K3)/1000,0)*1000),0)</f>
        <v>0</v>
      </c>
      <c r="M3" s="26">
        <f aca="true" t="shared" si="3" ref="M3:M51">L3*0.16</f>
        <v>0</v>
      </c>
      <c r="N3" s="27">
        <f aca="true" t="shared" si="4" ref="N3:N51">E3-F3-G3-H3-M3</f>
        <v>0</v>
      </c>
      <c r="O3" s="24">
        <v>0</v>
      </c>
      <c r="P3" s="24">
        <f>E3*Date!$B$18/100</f>
        <v>0</v>
      </c>
      <c r="Q3" s="28">
        <f>E3*Date!$B$17/100</f>
        <v>0</v>
      </c>
      <c r="R3" s="28">
        <f>E3*Date!$B$19/100</f>
        <v>0</v>
      </c>
    </row>
    <row r="4" spans="1:18" ht="12.75" customHeight="1">
      <c r="A4" s="23" t="str">
        <f>Pers!$B4</f>
        <v>C</v>
      </c>
      <c r="B4" s="23" t="str">
        <f>Pers!$C4</f>
        <v>c</v>
      </c>
      <c r="C4" s="23" t="str">
        <f>Pers!$D4</f>
        <v>Ceva</v>
      </c>
      <c r="D4" s="69">
        <f>Pers!$E4</f>
        <v>2</v>
      </c>
      <c r="E4" s="52">
        <f>Pers!$G4*Date!$C$7</f>
        <v>0</v>
      </c>
      <c r="F4" s="24">
        <f>$E4*Date!$C$17/100</f>
        <v>0</v>
      </c>
      <c r="G4" s="24">
        <f>IF(E4&gt;(Date!$E$22*Date!$E$24),Date!$E$22*Date!$E$24*Date!$C$16/100,E4*Date!$C$16/100)</f>
        <v>0</v>
      </c>
      <c r="H4" s="24">
        <f>E4*Date!$C$18/100</f>
        <v>0</v>
      </c>
      <c r="I4" s="16">
        <f t="shared" si="0"/>
        <v>0</v>
      </c>
      <c r="J4" s="50">
        <f>Pers!$F4</f>
        <v>0</v>
      </c>
      <c r="K4" s="65">
        <f t="shared" si="1"/>
        <v>0</v>
      </c>
      <c r="L4" s="25">
        <f t="shared" si="2"/>
        <v>0</v>
      </c>
      <c r="M4" s="26">
        <f t="shared" si="3"/>
        <v>0</v>
      </c>
      <c r="N4" s="27">
        <f t="shared" si="4"/>
        <v>0</v>
      </c>
      <c r="O4" s="24">
        <v>0</v>
      </c>
      <c r="P4" s="24">
        <f>E4*Date!$B$18/100</f>
        <v>0</v>
      </c>
      <c r="Q4" s="28">
        <f>E4*Date!$B$17/100</f>
        <v>0</v>
      </c>
      <c r="R4" s="28">
        <f>E4*Date!$B$19/100</f>
        <v>0</v>
      </c>
    </row>
    <row r="5" spans="1:18" ht="12.75" customHeight="1">
      <c r="A5" s="23" t="str">
        <f>Pers!$B5</f>
        <v>D</v>
      </c>
      <c r="B5" s="23" t="str">
        <f>Pers!$C5</f>
        <v>d</v>
      </c>
      <c r="C5" s="23" t="str">
        <f>Pers!$D5</f>
        <v>Ceva</v>
      </c>
      <c r="D5" s="69">
        <f>Pers!$E5</f>
        <v>1</v>
      </c>
      <c r="E5" s="52">
        <f>Pers!$G5*Date!$C$7</f>
        <v>0</v>
      </c>
      <c r="F5" s="24">
        <f>$E5*Date!$C$17/100</f>
        <v>0</v>
      </c>
      <c r="G5" s="24">
        <f>IF(E5&gt;(Date!$E$22*Date!$E$24),Date!$E$22*Date!$E$24*Date!$C$16/100,E5*Date!$C$16/100)</f>
        <v>0</v>
      </c>
      <c r="H5" s="24">
        <f>E5*Date!$C$18/100</f>
        <v>0</v>
      </c>
      <c r="I5" s="16">
        <f t="shared" si="0"/>
        <v>0</v>
      </c>
      <c r="J5" s="50">
        <f>Pers!$F5</f>
        <v>2</v>
      </c>
      <c r="K5" s="65">
        <f t="shared" si="1"/>
        <v>0</v>
      </c>
      <c r="L5" s="25">
        <f t="shared" si="2"/>
        <v>0</v>
      </c>
      <c r="M5" s="26">
        <f t="shared" si="3"/>
        <v>0</v>
      </c>
      <c r="N5" s="27">
        <f t="shared" si="4"/>
        <v>0</v>
      </c>
      <c r="O5" s="24">
        <v>0</v>
      </c>
      <c r="P5" s="24">
        <f>E5*Date!$B$18/100</f>
        <v>0</v>
      </c>
      <c r="Q5" s="28">
        <f>E5*Date!$B$17/100</f>
        <v>0</v>
      </c>
      <c r="R5" s="28">
        <f>E5*Date!$B$19/100</f>
        <v>0</v>
      </c>
    </row>
    <row r="6" spans="1:18" ht="12.75" customHeight="1">
      <c r="A6" s="23" t="str">
        <f>Pers!$B6</f>
        <v>E</v>
      </c>
      <c r="B6" s="23" t="str">
        <f>Pers!$C6</f>
        <v>e</v>
      </c>
      <c r="C6" s="23" t="str">
        <f>Pers!$D6</f>
        <v>Ceva</v>
      </c>
      <c r="D6" s="69">
        <f>Pers!$E6</f>
        <v>2</v>
      </c>
      <c r="E6" s="52">
        <f>Pers!$G6*Date!$C$7</f>
        <v>0</v>
      </c>
      <c r="F6" s="24">
        <f>$E6*Date!$C$17/100</f>
        <v>0</v>
      </c>
      <c r="G6" s="24">
        <f>IF(E6&gt;(Date!$E$22*Date!$E$24),Date!$E$22*Date!$E$24*Date!$C$16/100,E6*Date!$C$16/100)</f>
        <v>0</v>
      </c>
      <c r="H6" s="24">
        <f>E6*Date!$C$18/100</f>
        <v>0</v>
      </c>
      <c r="I6" s="16">
        <f t="shared" si="0"/>
        <v>0</v>
      </c>
      <c r="J6" s="50">
        <f>Pers!$F6</f>
        <v>1</v>
      </c>
      <c r="K6" s="65">
        <f t="shared" si="1"/>
        <v>0</v>
      </c>
      <c r="L6" s="25">
        <f t="shared" si="2"/>
        <v>0</v>
      </c>
      <c r="M6" s="26">
        <f t="shared" si="3"/>
        <v>0</v>
      </c>
      <c r="N6" s="27">
        <f t="shared" si="4"/>
        <v>0</v>
      </c>
      <c r="O6" s="24">
        <v>0</v>
      </c>
      <c r="P6" s="24">
        <f>E6*Date!$B$18/100</f>
        <v>0</v>
      </c>
      <c r="Q6" s="28">
        <f>E6*Date!$B$17/100</f>
        <v>0</v>
      </c>
      <c r="R6" s="28">
        <f>E6*Date!$B$19/100</f>
        <v>0</v>
      </c>
    </row>
    <row r="7" spans="1:18" ht="12.75" customHeight="1">
      <c r="A7" s="23" t="str">
        <f>Pers!$B7</f>
        <v>F</v>
      </c>
      <c r="B7" s="23" t="str">
        <f>Pers!$C7</f>
        <v>f</v>
      </c>
      <c r="C7" s="23" t="str">
        <f>Pers!$D7</f>
        <v>Ceva</v>
      </c>
      <c r="D7" s="69">
        <f>Pers!$E7</f>
        <v>1</v>
      </c>
      <c r="E7" s="52">
        <f>Pers!$G7*Date!$C$7</f>
        <v>0</v>
      </c>
      <c r="F7" s="24">
        <f>$E7*Date!$C$17/100</f>
        <v>0</v>
      </c>
      <c r="G7" s="24">
        <f>IF(E7&gt;(Date!$E$22*Date!$E$24),Date!$E$22*Date!$E$24*Date!$C$16/100,E7*Date!$C$16/100)</f>
        <v>0</v>
      </c>
      <c r="H7" s="24">
        <f>E7*Date!$C$18/100</f>
        <v>0</v>
      </c>
      <c r="I7" s="16">
        <f t="shared" si="0"/>
        <v>0</v>
      </c>
      <c r="J7" s="50">
        <f>Pers!$F7</f>
        <v>0</v>
      </c>
      <c r="K7" s="65">
        <f t="shared" si="1"/>
        <v>0</v>
      </c>
      <c r="L7" s="25">
        <f t="shared" si="2"/>
        <v>0</v>
      </c>
      <c r="M7" s="26">
        <f t="shared" si="3"/>
        <v>0</v>
      </c>
      <c r="N7" s="27">
        <f t="shared" si="4"/>
        <v>0</v>
      </c>
      <c r="O7" s="24">
        <v>0</v>
      </c>
      <c r="P7" s="24">
        <f>E7*Date!$B$18/100</f>
        <v>0</v>
      </c>
      <c r="Q7" s="28">
        <f>E7*Date!$B$17/100</f>
        <v>0</v>
      </c>
      <c r="R7" s="28">
        <f>E7*Date!$B$19/100</f>
        <v>0</v>
      </c>
    </row>
    <row r="8" spans="1:18" ht="12.75" customHeight="1">
      <c r="A8" s="23" t="str">
        <f>Pers!$B8</f>
        <v>G</v>
      </c>
      <c r="B8" s="23" t="str">
        <f>Pers!$C8</f>
        <v>g</v>
      </c>
      <c r="C8" s="23" t="str">
        <f>Pers!$D8</f>
        <v>Ceva</v>
      </c>
      <c r="D8" s="69">
        <f>Pers!$E8</f>
        <v>2</v>
      </c>
      <c r="E8" s="52">
        <f>Pers!$G8*Date!$C$7</f>
        <v>0</v>
      </c>
      <c r="F8" s="24">
        <f>$E8*Date!$C$17/100</f>
        <v>0</v>
      </c>
      <c r="G8" s="24">
        <f>IF(E8&gt;(Date!$E$22*Date!$E$24),Date!$E$22*Date!$E$24*Date!$C$16/100,E8*Date!$C$16/100)</f>
        <v>0</v>
      </c>
      <c r="H8" s="24">
        <f>E8*Date!$C$18/100</f>
        <v>0</v>
      </c>
      <c r="I8" s="16">
        <f t="shared" si="0"/>
        <v>0</v>
      </c>
      <c r="J8" s="50">
        <f>Pers!$F8</f>
        <v>0</v>
      </c>
      <c r="K8" s="65">
        <f t="shared" si="1"/>
        <v>0</v>
      </c>
      <c r="L8" s="25">
        <f t="shared" si="2"/>
        <v>0</v>
      </c>
      <c r="M8" s="26">
        <f t="shared" si="3"/>
        <v>0</v>
      </c>
      <c r="N8" s="27">
        <f t="shared" si="4"/>
        <v>0</v>
      </c>
      <c r="O8" s="24">
        <v>0</v>
      </c>
      <c r="P8" s="24">
        <f>E8*Date!$B$18/100</f>
        <v>0</v>
      </c>
      <c r="Q8" s="28">
        <f>E8*Date!$B$17/100</f>
        <v>0</v>
      </c>
      <c r="R8" s="28">
        <f>E8*Date!$B$19/100</f>
        <v>0</v>
      </c>
    </row>
    <row r="9" spans="1:18" ht="12.75" customHeight="1">
      <c r="A9" s="23" t="str">
        <f>Pers!$B9</f>
        <v>H</v>
      </c>
      <c r="B9" s="23" t="str">
        <f>Pers!$C9</f>
        <v>h</v>
      </c>
      <c r="C9" s="23" t="str">
        <f>Pers!$D9</f>
        <v>Ceva</v>
      </c>
      <c r="D9" s="69">
        <f>Pers!$E9</f>
        <v>1</v>
      </c>
      <c r="E9" s="52">
        <f>Pers!$G9*Date!$C$7</f>
        <v>0</v>
      </c>
      <c r="F9" s="24">
        <f>$E9*Date!$C$17/100</f>
        <v>0</v>
      </c>
      <c r="G9" s="24">
        <f>IF(E9&gt;(Date!$E$22*Date!$E$24),Date!$E$22*Date!$E$24*Date!$C$16/100,E9*Date!$C$16/100)</f>
        <v>0</v>
      </c>
      <c r="H9" s="24">
        <f>E9*Date!$C$18/100</f>
        <v>0</v>
      </c>
      <c r="I9" s="16">
        <f t="shared" si="0"/>
        <v>0</v>
      </c>
      <c r="J9" s="50">
        <f>Pers!$F9</f>
        <v>0</v>
      </c>
      <c r="K9" s="65">
        <f t="shared" si="1"/>
        <v>0</v>
      </c>
      <c r="L9" s="25">
        <f t="shared" si="2"/>
        <v>0</v>
      </c>
      <c r="M9" s="26">
        <f t="shared" si="3"/>
        <v>0</v>
      </c>
      <c r="N9" s="27">
        <f t="shared" si="4"/>
        <v>0</v>
      </c>
      <c r="O9" s="24">
        <v>0</v>
      </c>
      <c r="P9" s="24">
        <f>E9*Date!$B$18/100</f>
        <v>0</v>
      </c>
      <c r="Q9" s="28">
        <f>E9*Date!$B$17/100</f>
        <v>0</v>
      </c>
      <c r="R9" s="28">
        <f>E9*Date!$B$19/100</f>
        <v>0</v>
      </c>
    </row>
    <row r="10" spans="1:18" ht="12.75" customHeight="1">
      <c r="A10" s="23" t="str">
        <f>Pers!$B10</f>
        <v>I</v>
      </c>
      <c r="B10" s="23" t="str">
        <f>Pers!$C10</f>
        <v>I</v>
      </c>
      <c r="C10" s="23" t="str">
        <f>Pers!$D10</f>
        <v>Ceva</v>
      </c>
      <c r="D10" s="69">
        <f>Pers!$E10</f>
        <v>2</v>
      </c>
      <c r="E10" s="52">
        <f>Pers!$G10*Date!$C$7</f>
        <v>0</v>
      </c>
      <c r="F10" s="24">
        <f>$E10*Date!$C$17/100</f>
        <v>0</v>
      </c>
      <c r="G10" s="24">
        <f>IF(E10&gt;(Date!$E$22*Date!$E$24),Date!$E$22*Date!$E$24*Date!$C$16/100,E10*Date!$C$16/100)</f>
        <v>0</v>
      </c>
      <c r="H10" s="24">
        <f>E10*Date!$C$18/100</f>
        <v>0</v>
      </c>
      <c r="I10" s="16">
        <f t="shared" si="0"/>
        <v>0</v>
      </c>
      <c r="J10" s="50">
        <f>Pers!$F10</f>
        <v>1</v>
      </c>
      <c r="K10" s="65">
        <f t="shared" si="1"/>
        <v>0</v>
      </c>
      <c r="L10" s="25">
        <f t="shared" si="2"/>
        <v>0</v>
      </c>
      <c r="M10" s="26">
        <f t="shared" si="3"/>
        <v>0</v>
      </c>
      <c r="N10" s="27">
        <f t="shared" si="4"/>
        <v>0</v>
      </c>
      <c r="O10" s="24">
        <v>0</v>
      </c>
      <c r="P10" s="24">
        <f>E10*Date!$B$18/100</f>
        <v>0</v>
      </c>
      <c r="Q10" s="28">
        <f>E10*Date!$B$17/100</f>
        <v>0</v>
      </c>
      <c r="R10" s="28">
        <f>E10*Date!$B$19/100</f>
        <v>0</v>
      </c>
    </row>
    <row r="11" spans="1:18" ht="12.75" customHeight="1">
      <c r="A11" s="23" t="str">
        <f>Pers!$B11</f>
        <v>J</v>
      </c>
      <c r="B11" s="23" t="str">
        <f>Pers!$C11</f>
        <v>j</v>
      </c>
      <c r="C11" s="23" t="str">
        <f>Pers!$D11</f>
        <v>Ceva</v>
      </c>
      <c r="D11" s="69">
        <f>Pers!$E11</f>
        <v>1</v>
      </c>
      <c r="E11" s="52">
        <f>Pers!$G11*Date!$C$7</f>
        <v>0</v>
      </c>
      <c r="F11" s="24">
        <f>$E11*Date!$C$17/100</f>
        <v>0</v>
      </c>
      <c r="G11" s="24">
        <f>IF(E11&gt;(Date!$E$22*Date!$E$24),Date!$E$22*Date!$E$24*Date!$C$16/100,E11*Date!$C$16/100)</f>
        <v>0</v>
      </c>
      <c r="H11" s="24">
        <f>E11*Date!$C$18/100</f>
        <v>0</v>
      </c>
      <c r="I11" s="16">
        <f t="shared" si="0"/>
        <v>0</v>
      </c>
      <c r="J11" s="50">
        <f>Pers!$F11</f>
        <v>0</v>
      </c>
      <c r="K11" s="65">
        <f t="shared" si="1"/>
        <v>0</v>
      </c>
      <c r="L11" s="25">
        <f t="shared" si="2"/>
        <v>0</v>
      </c>
      <c r="M11" s="26">
        <f t="shared" si="3"/>
        <v>0</v>
      </c>
      <c r="N11" s="27">
        <f t="shared" si="4"/>
        <v>0</v>
      </c>
      <c r="O11" s="24">
        <v>0</v>
      </c>
      <c r="P11" s="24">
        <f>E11*Date!$B$18/100</f>
        <v>0</v>
      </c>
      <c r="Q11" s="28">
        <f>E11*Date!$B$17/100</f>
        <v>0</v>
      </c>
      <c r="R11" s="28">
        <f>E11*Date!$B$19/100</f>
        <v>0</v>
      </c>
    </row>
    <row r="12" spans="1:18" ht="12.75" customHeight="1">
      <c r="A12" s="23" t="str">
        <f>Pers!$B12</f>
        <v>K</v>
      </c>
      <c r="B12" s="23" t="str">
        <f>Pers!$C12</f>
        <v>k</v>
      </c>
      <c r="C12" s="23" t="str">
        <f>Pers!$D12</f>
        <v>Ceva</v>
      </c>
      <c r="D12" s="69">
        <f>Pers!$E12</f>
        <v>2</v>
      </c>
      <c r="E12" s="52">
        <f>Pers!$G12*Date!$C$7</f>
        <v>0</v>
      </c>
      <c r="F12" s="24">
        <f>$E12*Date!$C$17/100</f>
        <v>0</v>
      </c>
      <c r="G12" s="24">
        <f>IF(E12&gt;(Date!$E$22*Date!$E$24),Date!$E$22*Date!$E$24*Date!$C$16/100,E12*Date!$C$16/100)</f>
        <v>0</v>
      </c>
      <c r="H12" s="24">
        <f>E12*Date!$C$18/100</f>
        <v>0</v>
      </c>
      <c r="I12" s="16">
        <f t="shared" si="0"/>
        <v>0</v>
      </c>
      <c r="J12" s="50">
        <f>Pers!$F12</f>
        <v>0</v>
      </c>
      <c r="K12" s="65">
        <f t="shared" si="1"/>
        <v>0</v>
      </c>
      <c r="L12" s="25">
        <f t="shared" si="2"/>
        <v>0</v>
      </c>
      <c r="M12" s="26">
        <f t="shared" si="3"/>
        <v>0</v>
      </c>
      <c r="N12" s="27">
        <f t="shared" si="4"/>
        <v>0</v>
      </c>
      <c r="O12" s="24">
        <v>0</v>
      </c>
      <c r="P12" s="24">
        <f>E12*Date!$B$18/100</f>
        <v>0</v>
      </c>
      <c r="Q12" s="28">
        <f>E12*Date!$B$17/100</f>
        <v>0</v>
      </c>
      <c r="R12" s="28">
        <f>E12*Date!$B$19/100</f>
        <v>0</v>
      </c>
    </row>
    <row r="13" spans="1:18" ht="12.75" customHeight="1">
      <c r="A13" s="23" t="str">
        <f>Pers!$B13</f>
        <v>L</v>
      </c>
      <c r="B13" s="23" t="str">
        <f>Pers!$C13</f>
        <v>l</v>
      </c>
      <c r="C13" s="23" t="str">
        <f>Pers!$D13</f>
        <v>Ceva</v>
      </c>
      <c r="D13" s="69">
        <f>Pers!$E13</f>
        <v>1</v>
      </c>
      <c r="E13" s="52">
        <f>Pers!$G13*Date!$C$7</f>
        <v>0</v>
      </c>
      <c r="F13" s="24">
        <f>$E13*Date!$C$17/100</f>
        <v>0</v>
      </c>
      <c r="G13" s="24">
        <f>IF(E13&gt;(Date!$E$22*Date!$E$24),Date!$E$22*Date!$E$24*Date!$C$16/100,E13*Date!$C$16/100)</f>
        <v>0</v>
      </c>
      <c r="H13" s="24">
        <f>E13*Date!$C$18/100</f>
        <v>0</v>
      </c>
      <c r="I13" s="16">
        <f t="shared" si="0"/>
        <v>0</v>
      </c>
      <c r="J13" s="50">
        <f>Pers!$F13</f>
        <v>1</v>
      </c>
      <c r="K13" s="65">
        <f t="shared" si="1"/>
        <v>0</v>
      </c>
      <c r="L13" s="25">
        <f t="shared" si="2"/>
        <v>0</v>
      </c>
      <c r="M13" s="26">
        <f t="shared" si="3"/>
        <v>0</v>
      </c>
      <c r="N13" s="27">
        <f t="shared" si="4"/>
        <v>0</v>
      </c>
      <c r="O13" s="24">
        <v>0</v>
      </c>
      <c r="P13" s="24">
        <f>E13*Date!$B$18/100</f>
        <v>0</v>
      </c>
      <c r="Q13" s="28">
        <f>E13*Date!$B$17/100</f>
        <v>0</v>
      </c>
      <c r="R13" s="28">
        <f>E13*Date!$B$19/100</f>
        <v>0</v>
      </c>
    </row>
    <row r="14" spans="1:18" ht="12.75" customHeight="1">
      <c r="A14" s="23" t="str">
        <f>Pers!$B14</f>
        <v>M</v>
      </c>
      <c r="B14" s="23" t="str">
        <f>Pers!$C14</f>
        <v>m</v>
      </c>
      <c r="C14" s="23" t="str">
        <f>Pers!$D14</f>
        <v>Ceva</v>
      </c>
      <c r="D14" s="69">
        <f>Pers!$E14</f>
        <v>2</v>
      </c>
      <c r="E14" s="52">
        <f>Pers!$G14*Date!$C$7</f>
        <v>0</v>
      </c>
      <c r="F14" s="24">
        <f>$E14*Date!$C$17/100</f>
        <v>0</v>
      </c>
      <c r="G14" s="24">
        <f>IF(E14&gt;(Date!$E$22*Date!$E$24),Date!$E$22*Date!$E$24*Date!$C$16/100,E14*Date!$C$16/100)</f>
        <v>0</v>
      </c>
      <c r="H14" s="24">
        <f>E14*Date!$C$18/100</f>
        <v>0</v>
      </c>
      <c r="I14" s="16">
        <f t="shared" si="0"/>
        <v>0</v>
      </c>
      <c r="J14" s="50">
        <f>Pers!$F14</f>
        <v>0</v>
      </c>
      <c r="K14" s="65">
        <f t="shared" si="1"/>
        <v>0</v>
      </c>
      <c r="L14" s="25">
        <f t="shared" si="2"/>
        <v>0</v>
      </c>
      <c r="M14" s="26">
        <f t="shared" si="3"/>
        <v>0</v>
      </c>
      <c r="N14" s="27">
        <f t="shared" si="4"/>
        <v>0</v>
      </c>
      <c r="O14" s="24">
        <v>0</v>
      </c>
      <c r="P14" s="24">
        <f>E14*Date!$B$18/100</f>
        <v>0</v>
      </c>
      <c r="Q14" s="28">
        <f>E14*Date!$B$17/100</f>
        <v>0</v>
      </c>
      <c r="R14" s="28">
        <f>E14*Date!$B$19/100</f>
        <v>0</v>
      </c>
    </row>
    <row r="15" spans="1:18" ht="12.75" customHeight="1">
      <c r="A15" s="23" t="str">
        <f>Pers!$B15</f>
        <v>N</v>
      </c>
      <c r="B15" s="23" t="str">
        <f>Pers!$C15</f>
        <v>n</v>
      </c>
      <c r="C15" s="23" t="str">
        <f>Pers!$D15</f>
        <v>Ceva</v>
      </c>
      <c r="D15" s="69">
        <f>Pers!$E15</f>
        <v>1</v>
      </c>
      <c r="E15" s="52">
        <f>Pers!$G15*Date!$C$7</f>
        <v>0</v>
      </c>
      <c r="F15" s="24">
        <f>$E15*Date!$C$17/100</f>
        <v>0</v>
      </c>
      <c r="G15" s="24">
        <f>IF(E15&gt;(Date!$E$22*Date!$E$24),Date!$E$22*Date!$E$24*Date!$C$16/100,E15*Date!$C$16/100)</f>
        <v>0</v>
      </c>
      <c r="H15" s="24">
        <f>E15*Date!$C$18/100</f>
        <v>0</v>
      </c>
      <c r="I15" s="16">
        <f t="shared" si="0"/>
        <v>0</v>
      </c>
      <c r="J15" s="50">
        <f>Pers!$F15</f>
        <v>0</v>
      </c>
      <c r="K15" s="65">
        <f t="shared" si="1"/>
        <v>0</v>
      </c>
      <c r="L15" s="25">
        <f t="shared" si="2"/>
        <v>0</v>
      </c>
      <c r="M15" s="26">
        <f t="shared" si="3"/>
        <v>0</v>
      </c>
      <c r="N15" s="27">
        <f t="shared" si="4"/>
        <v>0</v>
      </c>
      <c r="O15" s="24">
        <v>0</v>
      </c>
      <c r="P15" s="24">
        <f>E15*Date!$B$18/100</f>
        <v>0</v>
      </c>
      <c r="Q15" s="28">
        <f>E15*Date!$B$17/100</f>
        <v>0</v>
      </c>
      <c r="R15" s="28">
        <f>E15*Date!$B$19/100</f>
        <v>0</v>
      </c>
    </row>
    <row r="16" spans="1:18" ht="12.75" customHeight="1">
      <c r="A16" s="23" t="str">
        <f>Pers!$B16</f>
        <v>O</v>
      </c>
      <c r="B16" s="23" t="str">
        <f>Pers!$C16</f>
        <v>o</v>
      </c>
      <c r="C16" s="23" t="str">
        <f>Pers!$D16</f>
        <v>Ceva</v>
      </c>
      <c r="D16" s="69">
        <f>Pers!$E16</f>
        <v>2</v>
      </c>
      <c r="E16" s="52">
        <f>Pers!$G16*Date!$C$7</f>
        <v>0</v>
      </c>
      <c r="F16" s="24">
        <f>$E16*Date!$C$17/100</f>
        <v>0</v>
      </c>
      <c r="G16" s="24">
        <f>IF(E16&gt;(Date!$E$22*Date!$E$24),Date!$E$22*Date!$E$24*Date!$C$16/100,E16*Date!$C$16/100)</f>
        <v>0</v>
      </c>
      <c r="H16" s="24">
        <f>E16*Date!$C$18/100</f>
        <v>0</v>
      </c>
      <c r="I16" s="16">
        <f t="shared" si="0"/>
        <v>0</v>
      </c>
      <c r="J16" s="50">
        <f>Pers!$F16</f>
        <v>0</v>
      </c>
      <c r="K16" s="65">
        <f t="shared" si="1"/>
        <v>0</v>
      </c>
      <c r="L16" s="25">
        <f t="shared" si="2"/>
        <v>0</v>
      </c>
      <c r="M16" s="26">
        <f t="shared" si="3"/>
        <v>0</v>
      </c>
      <c r="N16" s="27">
        <f t="shared" si="4"/>
        <v>0</v>
      </c>
      <c r="O16" s="24">
        <v>0</v>
      </c>
      <c r="P16" s="24">
        <f>E16*Date!$B$18/100</f>
        <v>0</v>
      </c>
      <c r="Q16" s="28">
        <f>E16*Date!$B$17/100</f>
        <v>0</v>
      </c>
      <c r="R16" s="28">
        <f>E16*Date!$B$19/100</f>
        <v>0</v>
      </c>
    </row>
    <row r="17" spans="1:18" ht="12.75" customHeight="1">
      <c r="A17" s="23" t="str">
        <f>Pers!$B17</f>
        <v>P</v>
      </c>
      <c r="B17" s="23" t="str">
        <f>Pers!$C17</f>
        <v>p</v>
      </c>
      <c r="C17" s="23" t="str">
        <f>Pers!$D17</f>
        <v>Ceva</v>
      </c>
      <c r="D17" s="69">
        <f>Pers!$E17</f>
        <v>1</v>
      </c>
      <c r="E17" s="52">
        <f>Pers!$G17*Date!$C$7</f>
        <v>0</v>
      </c>
      <c r="F17" s="24">
        <f>$E17*Date!$C$17/100</f>
        <v>0</v>
      </c>
      <c r="G17" s="24">
        <f>IF(E17&gt;(Date!$E$22*Date!$E$24),Date!$E$22*Date!$E$24*Date!$C$16/100,E17*Date!$C$16/100)</f>
        <v>0</v>
      </c>
      <c r="H17" s="24">
        <f>E17*Date!$C$18/100</f>
        <v>0</v>
      </c>
      <c r="I17" s="16">
        <f t="shared" si="0"/>
        <v>0</v>
      </c>
      <c r="J17" s="50">
        <f>Pers!$F17</f>
        <v>0</v>
      </c>
      <c r="K17" s="65">
        <f t="shared" si="1"/>
        <v>0</v>
      </c>
      <c r="L17" s="25">
        <f t="shared" si="2"/>
        <v>0</v>
      </c>
      <c r="M17" s="26">
        <f t="shared" si="3"/>
        <v>0</v>
      </c>
      <c r="N17" s="27">
        <f t="shared" si="4"/>
        <v>0</v>
      </c>
      <c r="O17" s="24">
        <v>0</v>
      </c>
      <c r="P17" s="24">
        <f>E17*Date!$B$18/100</f>
        <v>0</v>
      </c>
      <c r="Q17" s="28">
        <f>E17*Date!$B$17/100</f>
        <v>0</v>
      </c>
      <c r="R17" s="28">
        <f>E17*Date!$B$19/100</f>
        <v>0</v>
      </c>
    </row>
    <row r="18" spans="1:18" ht="12.75" customHeight="1">
      <c r="A18" s="23" t="str">
        <f>Pers!$B18</f>
        <v>Q</v>
      </c>
      <c r="B18" s="23" t="str">
        <f>Pers!$C18</f>
        <v>q</v>
      </c>
      <c r="C18" s="23" t="str">
        <f>Pers!$D18</f>
        <v>Shefuletz</v>
      </c>
      <c r="D18" s="69">
        <f>Pers!$E18</f>
        <v>2</v>
      </c>
      <c r="E18" s="52">
        <f>Pers!$G18*Date!$C$7</f>
        <v>0</v>
      </c>
      <c r="F18" s="24">
        <f>$E18*Date!$C$17/100</f>
        <v>0</v>
      </c>
      <c r="G18" s="24">
        <f>IF(E18&gt;(Date!$E$22*Date!$E$24),Date!$E$22*Date!$E$24*Date!$C$16/100,E18*Date!$C$16/100)</f>
        <v>0</v>
      </c>
      <c r="H18" s="24">
        <f>E18*Date!$C$18/100</f>
        <v>0</v>
      </c>
      <c r="I18" s="16">
        <f t="shared" si="0"/>
        <v>0</v>
      </c>
      <c r="J18" s="50">
        <f>Pers!$F18</f>
        <v>1</v>
      </c>
      <c r="K18" s="65">
        <f t="shared" si="1"/>
        <v>0</v>
      </c>
      <c r="L18" s="25">
        <f t="shared" si="2"/>
        <v>0</v>
      </c>
      <c r="M18" s="26">
        <f t="shared" si="3"/>
        <v>0</v>
      </c>
      <c r="N18" s="27">
        <f t="shared" si="4"/>
        <v>0</v>
      </c>
      <c r="O18" s="24">
        <v>0</v>
      </c>
      <c r="P18" s="24">
        <f>E18*Date!$B$18/100</f>
        <v>0</v>
      </c>
      <c r="Q18" s="28">
        <f>E18*Date!$B$17/100</f>
        <v>0</v>
      </c>
      <c r="R18" s="28">
        <f>E18*Date!$B$19/100</f>
        <v>0</v>
      </c>
    </row>
    <row r="19" spans="1:18" ht="12.75" customHeight="1">
      <c r="A19" s="23" t="str">
        <f>Pers!$B19</f>
        <v>R</v>
      </c>
      <c r="B19" s="23" t="str">
        <f>Pers!$C19</f>
        <v>r</v>
      </c>
      <c r="C19" s="23" t="str">
        <f>Pers!$D19</f>
        <v>Shefuletz</v>
      </c>
      <c r="D19" s="69">
        <f>Pers!$E19</f>
        <v>1</v>
      </c>
      <c r="E19" s="52">
        <f>Pers!$G19*Date!$C$7</f>
        <v>0</v>
      </c>
      <c r="F19" s="24">
        <f>$E19*Date!$C$17/100</f>
        <v>0</v>
      </c>
      <c r="G19" s="24">
        <f>IF(E19&gt;(Date!$E$22*Date!$E$24),Date!$E$22*Date!$E$24*Date!$C$16/100,E19*Date!$C$16/100)</f>
        <v>0</v>
      </c>
      <c r="H19" s="24">
        <f>E19*Date!$C$18/100</f>
        <v>0</v>
      </c>
      <c r="I19" s="16">
        <f t="shared" si="0"/>
        <v>0</v>
      </c>
      <c r="J19" s="50">
        <f>Pers!$F19</f>
        <v>0</v>
      </c>
      <c r="K19" s="65">
        <f t="shared" si="1"/>
        <v>0</v>
      </c>
      <c r="L19" s="25">
        <f t="shared" si="2"/>
        <v>0</v>
      </c>
      <c r="M19" s="26">
        <f t="shared" si="3"/>
        <v>0</v>
      </c>
      <c r="N19" s="27">
        <f t="shared" si="4"/>
        <v>0</v>
      </c>
      <c r="O19" s="24">
        <v>0</v>
      </c>
      <c r="P19" s="24">
        <f>E19*Date!$B$18/100</f>
        <v>0</v>
      </c>
      <c r="Q19" s="28">
        <f>E19*Date!$B$17/100</f>
        <v>0</v>
      </c>
      <c r="R19" s="28">
        <f>E19*Date!$B$19/100</f>
        <v>0</v>
      </c>
    </row>
    <row r="20" spans="1:18" ht="12.75" customHeight="1">
      <c r="A20" s="23" t="str">
        <f>Pers!$B20</f>
        <v>S</v>
      </c>
      <c r="B20" s="23" t="str">
        <f>Pers!$C20</f>
        <v>s</v>
      </c>
      <c r="C20" s="23" t="str">
        <f>Pers!$D20</f>
        <v>Shefuletz</v>
      </c>
      <c r="D20" s="69">
        <f>Pers!$E20</f>
        <v>2</v>
      </c>
      <c r="E20" s="52">
        <f>Pers!$G20*Date!$C$7</f>
        <v>0</v>
      </c>
      <c r="F20" s="24">
        <f>$E20*Date!$C$17/100</f>
        <v>0</v>
      </c>
      <c r="G20" s="24">
        <f>IF(E20&gt;(Date!$E$22*Date!$E$24),Date!$E$22*Date!$E$24*Date!$C$16/100,E20*Date!$C$16/100)</f>
        <v>0</v>
      </c>
      <c r="H20" s="24">
        <f>E20*Date!$C$18/100</f>
        <v>0</v>
      </c>
      <c r="I20" s="16">
        <f t="shared" si="0"/>
        <v>0</v>
      </c>
      <c r="J20" s="50">
        <f>Pers!$F20</f>
        <v>0</v>
      </c>
      <c r="K20" s="65">
        <f t="shared" si="1"/>
        <v>0</v>
      </c>
      <c r="L20" s="25">
        <f t="shared" si="2"/>
        <v>0</v>
      </c>
      <c r="M20" s="26">
        <f t="shared" si="3"/>
        <v>0</v>
      </c>
      <c r="N20" s="27">
        <f t="shared" si="4"/>
        <v>0</v>
      </c>
      <c r="O20" s="24">
        <v>0</v>
      </c>
      <c r="P20" s="24">
        <f>E20*Date!$B$18/100</f>
        <v>0</v>
      </c>
      <c r="Q20" s="28">
        <f>E20*Date!$B$17/100</f>
        <v>0</v>
      </c>
      <c r="R20" s="28">
        <f>E20*Date!$B$19/100</f>
        <v>0</v>
      </c>
    </row>
    <row r="21" spans="1:18" ht="12.75" customHeight="1">
      <c r="A21" s="23" t="str">
        <f>Pers!$B21</f>
        <v>T</v>
      </c>
      <c r="B21" s="23" t="str">
        <f>Pers!$C21</f>
        <v>t</v>
      </c>
      <c r="C21" s="23" t="str">
        <f>Pers!$D21</f>
        <v>Shefuletz</v>
      </c>
      <c r="D21" s="69">
        <f>Pers!$E21</f>
        <v>1</v>
      </c>
      <c r="E21" s="52">
        <f>Pers!$G21*Date!$C$7</f>
        <v>0</v>
      </c>
      <c r="F21" s="24">
        <f>$E21*Date!$C$17/100</f>
        <v>0</v>
      </c>
      <c r="G21" s="24">
        <f>IF(E21&gt;(Date!$E$22*Date!$E$24),Date!$E$22*Date!$E$24*Date!$C$16/100,E21*Date!$C$16/100)</f>
        <v>0</v>
      </c>
      <c r="H21" s="24">
        <f>E21*Date!$C$18/100</f>
        <v>0</v>
      </c>
      <c r="I21" s="16">
        <f t="shared" si="0"/>
        <v>0</v>
      </c>
      <c r="J21" s="50">
        <f>Pers!$F21</f>
        <v>0</v>
      </c>
      <c r="K21" s="65">
        <f t="shared" si="1"/>
        <v>0</v>
      </c>
      <c r="L21" s="25">
        <f t="shared" si="2"/>
        <v>0</v>
      </c>
      <c r="M21" s="26">
        <f t="shared" si="3"/>
        <v>0</v>
      </c>
      <c r="N21" s="27">
        <f t="shared" si="4"/>
        <v>0</v>
      </c>
      <c r="O21" s="24">
        <v>0</v>
      </c>
      <c r="P21" s="24">
        <f>E21*Date!$B$18/100</f>
        <v>0</v>
      </c>
      <c r="Q21" s="28">
        <f>E21*Date!$B$17/100</f>
        <v>0</v>
      </c>
      <c r="R21" s="28">
        <f>E21*Date!$B$19/100</f>
        <v>0</v>
      </c>
    </row>
    <row r="22" spans="1:18" ht="12.75" customHeight="1">
      <c r="A22" s="23" t="str">
        <f>Pers!$B22</f>
        <v>U</v>
      </c>
      <c r="B22" s="23" t="str">
        <f>Pers!$C22</f>
        <v>u</v>
      </c>
      <c r="C22" s="23" t="str">
        <f>Pers!$D22</f>
        <v>Shefutz</v>
      </c>
      <c r="D22" s="69">
        <f>Pers!$E22</f>
        <v>2</v>
      </c>
      <c r="E22" s="52">
        <f>Pers!$G22*Date!$C$7</f>
        <v>0</v>
      </c>
      <c r="F22" s="24">
        <f>$E22*Date!$C$17/100</f>
        <v>0</v>
      </c>
      <c r="G22" s="24">
        <f>IF(E22&gt;(Date!$E$22*Date!$E$24),Date!$E$22*Date!$E$24*Date!$C$16/100,E22*Date!$C$16/100)</f>
        <v>0</v>
      </c>
      <c r="H22" s="24">
        <f>E22*Date!$C$18/100</f>
        <v>0</v>
      </c>
      <c r="I22" s="16">
        <f t="shared" si="0"/>
        <v>0</v>
      </c>
      <c r="J22" s="50">
        <f>Pers!$F22</f>
        <v>0</v>
      </c>
      <c r="K22" s="65">
        <f t="shared" si="1"/>
        <v>0</v>
      </c>
      <c r="L22" s="25">
        <f t="shared" si="2"/>
        <v>0</v>
      </c>
      <c r="M22" s="26">
        <f t="shared" si="3"/>
        <v>0</v>
      </c>
      <c r="N22" s="27">
        <f t="shared" si="4"/>
        <v>0</v>
      </c>
      <c r="O22" s="24">
        <v>0</v>
      </c>
      <c r="P22" s="24">
        <f>E22*Date!$B$18/100</f>
        <v>0</v>
      </c>
      <c r="Q22" s="28">
        <f>E22*Date!$B$17/100</f>
        <v>0</v>
      </c>
      <c r="R22" s="28">
        <f>E22*Date!$B$19/100</f>
        <v>0</v>
      </c>
    </row>
    <row r="23" spans="1:18" ht="12.75" customHeight="1">
      <c r="A23" s="23" t="str">
        <f>Pers!$B23</f>
        <v>V</v>
      </c>
      <c r="B23" s="23" t="str">
        <f>Pers!$C23</f>
        <v>v</v>
      </c>
      <c r="C23" s="23" t="str">
        <f>Pers!$D23</f>
        <v>Shefutz</v>
      </c>
      <c r="D23" s="69">
        <f>Pers!$E23</f>
        <v>1</v>
      </c>
      <c r="E23" s="52">
        <f>Pers!$G23*Date!$C$7</f>
        <v>0</v>
      </c>
      <c r="F23" s="24">
        <f>$E23*Date!$C$17/100</f>
        <v>0</v>
      </c>
      <c r="G23" s="24">
        <f>IF(E23&gt;(Date!$E$22*Date!$E$24),Date!$E$22*Date!$E$24*Date!$C$16/100,E23*Date!$C$16/100)</f>
        <v>0</v>
      </c>
      <c r="H23" s="24">
        <f>E23*Date!$C$18/100</f>
        <v>0</v>
      </c>
      <c r="I23" s="16">
        <f t="shared" si="0"/>
        <v>0</v>
      </c>
      <c r="J23" s="50">
        <f>Pers!$F23</f>
        <v>0</v>
      </c>
      <c r="K23" s="65">
        <f t="shared" si="1"/>
        <v>0</v>
      </c>
      <c r="L23" s="25">
        <f t="shared" si="2"/>
        <v>0</v>
      </c>
      <c r="M23" s="26">
        <f t="shared" si="3"/>
        <v>0</v>
      </c>
      <c r="N23" s="27">
        <f t="shared" si="4"/>
        <v>0</v>
      </c>
      <c r="O23" s="24">
        <v>0</v>
      </c>
      <c r="P23" s="24">
        <f>E23*Date!$B$18/100</f>
        <v>0</v>
      </c>
      <c r="Q23" s="28">
        <f>E23*Date!$B$17/100</f>
        <v>0</v>
      </c>
      <c r="R23" s="28">
        <f>E23*Date!$B$19/100</f>
        <v>0</v>
      </c>
    </row>
    <row r="24" spans="1:18" ht="12.75" customHeight="1">
      <c r="A24" s="23" t="str">
        <f>Pers!$B24</f>
        <v>W</v>
      </c>
      <c r="B24" s="23" t="str">
        <f>Pers!$C24</f>
        <v>w</v>
      </c>
      <c r="C24" s="23" t="str">
        <f>Pers!$D24</f>
        <v>Shefutz</v>
      </c>
      <c r="D24" s="69">
        <f>Pers!$E24</f>
        <v>1</v>
      </c>
      <c r="E24" s="52">
        <f>Pers!$G24*Date!$C$7</f>
        <v>0</v>
      </c>
      <c r="F24" s="24">
        <f>$E24*Date!$C$17/100</f>
        <v>0</v>
      </c>
      <c r="G24" s="24">
        <f>IF(E24&gt;(Date!$E$22*Date!$E$24),Date!$E$22*Date!$E$24*Date!$C$16/100,E24*Date!$C$16/100)</f>
        <v>0</v>
      </c>
      <c r="H24" s="24">
        <f>E24*Date!$C$18/100</f>
        <v>0</v>
      </c>
      <c r="I24" s="16">
        <f t="shared" si="0"/>
        <v>0</v>
      </c>
      <c r="J24" s="50">
        <f>Pers!$F24</f>
        <v>0</v>
      </c>
      <c r="K24" s="65">
        <f t="shared" si="1"/>
        <v>0</v>
      </c>
      <c r="L24" s="25">
        <f t="shared" si="2"/>
        <v>0</v>
      </c>
      <c r="M24" s="26">
        <f t="shared" si="3"/>
        <v>0</v>
      </c>
      <c r="N24" s="27">
        <f t="shared" si="4"/>
        <v>0</v>
      </c>
      <c r="O24" s="24">
        <v>0</v>
      </c>
      <c r="P24" s="24">
        <f>E24*Date!$B$18/100</f>
        <v>0</v>
      </c>
      <c r="Q24" s="28">
        <f>E24*Date!$B$17/100</f>
        <v>0</v>
      </c>
      <c r="R24" s="28">
        <f>E24*Date!$B$19/100</f>
        <v>0</v>
      </c>
    </row>
    <row r="25" spans="1:18" ht="12.75" customHeight="1">
      <c r="A25" s="23" t="str">
        <f>Pers!$B25</f>
        <v>X</v>
      </c>
      <c r="B25" s="23" t="str">
        <f>Pers!$C25</f>
        <v>x</v>
      </c>
      <c r="C25" s="23" t="str">
        <f>Pers!$D25</f>
        <v>Shef</v>
      </c>
      <c r="D25" s="69">
        <f>Pers!$E25</f>
        <v>1</v>
      </c>
      <c r="E25" s="52">
        <f>Pers!$G25*Date!$C$7</f>
        <v>0</v>
      </c>
      <c r="F25" s="24">
        <f>$E25*Date!$C$17/100</f>
        <v>0</v>
      </c>
      <c r="G25" s="24">
        <f>IF(E25&gt;(Date!$E$22*Date!$E$24),Date!$E$22*Date!$E$24*Date!$C$16/100,E25*Date!$C$16/100)</f>
        <v>0</v>
      </c>
      <c r="H25" s="24">
        <f>E25*Date!$C$18/100</f>
        <v>0</v>
      </c>
      <c r="I25" s="16">
        <f t="shared" si="0"/>
        <v>0</v>
      </c>
      <c r="J25" s="50">
        <f>Pers!$F25</f>
        <v>0</v>
      </c>
      <c r="K25" s="65">
        <f t="shared" si="1"/>
        <v>0</v>
      </c>
      <c r="L25" s="25">
        <f t="shared" si="2"/>
        <v>0</v>
      </c>
      <c r="M25" s="26">
        <f t="shared" si="3"/>
        <v>0</v>
      </c>
      <c r="N25" s="27">
        <f t="shared" si="4"/>
        <v>0</v>
      </c>
      <c r="O25" s="24">
        <v>0</v>
      </c>
      <c r="P25" s="24">
        <f>E25*Date!$B$18/100</f>
        <v>0</v>
      </c>
      <c r="Q25" s="28">
        <f>E25*Date!$B$17/100</f>
        <v>0</v>
      </c>
      <c r="R25" s="28">
        <f>E25*Date!$B$19/100</f>
        <v>0</v>
      </c>
    </row>
    <row r="26" spans="1:18" ht="12.75" customHeight="1">
      <c r="A26" s="23" t="str">
        <f>Pers!$B26</f>
        <v>Y</v>
      </c>
      <c r="B26" s="23" t="str">
        <f>Pers!$C26</f>
        <v>y</v>
      </c>
      <c r="C26" s="23" t="str">
        <f>Pers!$D26</f>
        <v>Shef</v>
      </c>
      <c r="D26" s="69">
        <f>Pers!$E26</f>
        <v>1</v>
      </c>
      <c r="E26" s="52">
        <f>Pers!$G26*Date!$C$7</f>
        <v>0</v>
      </c>
      <c r="F26" s="24">
        <f>$E26*Date!$C$17/100</f>
        <v>0</v>
      </c>
      <c r="G26" s="24">
        <f>IF(E26&gt;(Date!$E$22*Date!$E$24),Date!$E$22*Date!$E$24*Date!$C$16/100,E26*Date!$C$16/100)</f>
        <v>0</v>
      </c>
      <c r="H26" s="24">
        <f>E26*Date!$C$18/100</f>
        <v>0</v>
      </c>
      <c r="I26" s="16">
        <f t="shared" si="0"/>
        <v>0</v>
      </c>
      <c r="J26" s="50">
        <f>Pers!$F26</f>
        <v>0</v>
      </c>
      <c r="K26" s="65">
        <f t="shared" si="1"/>
        <v>0</v>
      </c>
      <c r="L26" s="25">
        <f t="shared" si="2"/>
        <v>0</v>
      </c>
      <c r="M26" s="26">
        <f t="shared" si="3"/>
        <v>0</v>
      </c>
      <c r="N26" s="27">
        <f t="shared" si="4"/>
        <v>0</v>
      </c>
      <c r="O26" s="24">
        <v>0</v>
      </c>
      <c r="P26" s="24">
        <f>E26*Date!$B$18/100</f>
        <v>0</v>
      </c>
      <c r="Q26" s="28">
        <f>E26*Date!$B$17/100</f>
        <v>0</v>
      </c>
      <c r="R26" s="28">
        <f>E26*Date!$B$19/100</f>
        <v>0</v>
      </c>
    </row>
    <row r="27" spans="1:18" ht="12.75" customHeight="1">
      <c r="A27" s="23" t="str">
        <f>Pers!$B27</f>
        <v>Z</v>
      </c>
      <c r="B27" s="23" t="str">
        <f>Pers!$C27</f>
        <v>z</v>
      </c>
      <c r="C27" s="23" t="str">
        <f>Pers!$D27</f>
        <v>Mare Sef</v>
      </c>
      <c r="D27" s="69">
        <f>Pers!$E27</f>
        <v>9</v>
      </c>
      <c r="E27" s="52">
        <f>Pers!$G27*Date!$C$7</f>
        <v>0</v>
      </c>
      <c r="F27" s="24">
        <f>$E27*Date!$C$17/100</f>
        <v>0</v>
      </c>
      <c r="G27" s="24">
        <f>IF(E27&gt;(Date!$E$22*Date!$E$24),Date!$E$22*Date!$E$24*Date!$C$16/100,E27*Date!$C$16/100)</f>
        <v>0</v>
      </c>
      <c r="H27" s="24">
        <f>E27*Date!$C$18/100</f>
        <v>0</v>
      </c>
      <c r="I27" s="16">
        <f t="shared" si="0"/>
        <v>0</v>
      </c>
      <c r="J27" s="50">
        <f>Pers!$F27</f>
        <v>0</v>
      </c>
      <c r="K27" s="65">
        <f t="shared" si="1"/>
        <v>0</v>
      </c>
      <c r="L27" s="25">
        <f t="shared" si="2"/>
        <v>0</v>
      </c>
      <c r="M27" s="26">
        <f t="shared" si="3"/>
        <v>0</v>
      </c>
      <c r="N27" s="27">
        <f t="shared" si="4"/>
        <v>0</v>
      </c>
      <c r="O27" s="24">
        <v>0</v>
      </c>
      <c r="P27" s="24">
        <f>E27*Date!$B$18/100</f>
        <v>0</v>
      </c>
      <c r="Q27" s="28">
        <f>E27*Date!$B$17/100</f>
        <v>0</v>
      </c>
      <c r="R27" s="28">
        <f>E27*Date!$B$19/100</f>
        <v>0</v>
      </c>
    </row>
    <row r="28" spans="1:18" ht="12.75" customHeight="1">
      <c r="A28" s="118">
        <f>Pers!$B28</f>
        <v>0</v>
      </c>
      <c r="B28" s="23">
        <f>Pers!$C28</f>
        <v>0</v>
      </c>
      <c r="C28" s="23">
        <f>Pers!$D28</f>
        <v>0</v>
      </c>
      <c r="D28" s="69">
        <f>Pers!$E28</f>
        <v>0</v>
      </c>
      <c r="E28" s="52">
        <f>Pers!$G28*Date!$C$7</f>
        <v>0</v>
      </c>
      <c r="F28" s="24">
        <f>$E28*Date!$C$17/100</f>
        <v>0</v>
      </c>
      <c r="G28" s="24">
        <f>IF(E28&gt;(Date!$E$22*Date!$E$24),Date!$E$22*Date!$E$24*Date!$C$16/100,E28*Date!$C$16/100)</f>
        <v>0</v>
      </c>
      <c r="H28" s="24">
        <f>E28*Date!$C$18/100</f>
        <v>0</v>
      </c>
      <c r="I28" s="16">
        <f t="shared" si="0"/>
        <v>0</v>
      </c>
      <c r="J28" s="50">
        <f>Pers!$F28</f>
        <v>0</v>
      </c>
      <c r="K28" s="65">
        <f t="shared" si="1"/>
        <v>0</v>
      </c>
      <c r="L28" s="25">
        <f t="shared" si="2"/>
        <v>0</v>
      </c>
      <c r="M28" s="26">
        <f t="shared" si="3"/>
        <v>0</v>
      </c>
      <c r="N28" s="27">
        <f t="shared" si="4"/>
        <v>0</v>
      </c>
      <c r="O28" s="24">
        <v>0</v>
      </c>
      <c r="P28" s="24">
        <f>E28*Date!$B$18/100</f>
        <v>0</v>
      </c>
      <c r="Q28" s="28">
        <f>E28*Date!$B$17/100</f>
        <v>0</v>
      </c>
      <c r="R28" s="28">
        <f>E28*Date!$B$19/100</f>
        <v>0</v>
      </c>
    </row>
    <row r="29" spans="1:18" ht="12.75" customHeight="1">
      <c r="A29" s="118">
        <f>Pers!$B29</f>
        <v>0</v>
      </c>
      <c r="B29" s="23">
        <f>Pers!$C29</f>
        <v>0</v>
      </c>
      <c r="C29" s="23">
        <f>Pers!$D29</f>
        <v>0</v>
      </c>
      <c r="D29" s="69">
        <f>Pers!$E29</f>
        <v>0</v>
      </c>
      <c r="E29" s="52">
        <f>Pers!$G29*Date!$C$7</f>
        <v>0</v>
      </c>
      <c r="F29" s="24">
        <f>$E29*Date!$C$17/100</f>
        <v>0</v>
      </c>
      <c r="G29" s="24">
        <f>IF(E29&gt;(Date!$E$22*Date!$E$24),Date!$E$22*Date!$E$24*Date!$C$16/100,E29*Date!$C$16/100)</f>
        <v>0</v>
      </c>
      <c r="H29" s="24">
        <f>E29*Date!$C$18/100</f>
        <v>0</v>
      </c>
      <c r="I29" s="16">
        <f t="shared" si="0"/>
        <v>0</v>
      </c>
      <c r="J29" s="50">
        <f>Pers!$F29</f>
        <v>0</v>
      </c>
      <c r="K29" s="65">
        <f t="shared" si="1"/>
        <v>0</v>
      </c>
      <c r="L29" s="25">
        <f t="shared" si="2"/>
        <v>0</v>
      </c>
      <c r="M29" s="26">
        <f t="shared" si="3"/>
        <v>0</v>
      </c>
      <c r="N29" s="27">
        <f t="shared" si="4"/>
        <v>0</v>
      </c>
      <c r="O29" s="24">
        <v>0</v>
      </c>
      <c r="P29" s="24">
        <f>E29*Date!$B$18/100</f>
        <v>0</v>
      </c>
      <c r="Q29" s="28">
        <f>E29*Date!$B$17/100</f>
        <v>0</v>
      </c>
      <c r="R29" s="28">
        <f>E29*Date!$B$19/100</f>
        <v>0</v>
      </c>
    </row>
    <row r="30" spans="1:18" ht="12.75" customHeight="1">
      <c r="A30" s="118">
        <f>Pers!$B30</f>
        <v>0</v>
      </c>
      <c r="B30" s="23">
        <f>Pers!$C30</f>
        <v>0</v>
      </c>
      <c r="C30" s="23">
        <f>Pers!$D30</f>
        <v>0</v>
      </c>
      <c r="D30" s="69">
        <f>Pers!$E30</f>
        <v>0</v>
      </c>
      <c r="E30" s="52">
        <f>Pers!$G30*Date!$C$7</f>
        <v>0</v>
      </c>
      <c r="F30" s="24">
        <f>$E30*Date!$C$17/100</f>
        <v>0</v>
      </c>
      <c r="G30" s="24">
        <f>IF(E30&gt;(Date!$E$22*Date!$E$24),Date!$E$22*Date!$E$24*Date!$C$16/100,E30*Date!$C$16/100)</f>
        <v>0</v>
      </c>
      <c r="H30" s="24">
        <f>E30*Date!$C$18/100</f>
        <v>0</v>
      </c>
      <c r="I30" s="16">
        <f t="shared" si="0"/>
        <v>0</v>
      </c>
      <c r="J30" s="50">
        <f>Pers!$F30</f>
        <v>0</v>
      </c>
      <c r="K30" s="65">
        <f t="shared" si="1"/>
        <v>0</v>
      </c>
      <c r="L30" s="25">
        <f t="shared" si="2"/>
        <v>0</v>
      </c>
      <c r="M30" s="26">
        <f t="shared" si="3"/>
        <v>0</v>
      </c>
      <c r="N30" s="27">
        <f t="shared" si="4"/>
        <v>0</v>
      </c>
      <c r="O30" s="24">
        <v>0</v>
      </c>
      <c r="P30" s="24">
        <f>E30*Date!$B$18/100</f>
        <v>0</v>
      </c>
      <c r="Q30" s="28">
        <f>E30*Date!$B$17/100</f>
        <v>0</v>
      </c>
      <c r="R30" s="28">
        <f>E30*Date!$B$19/100</f>
        <v>0</v>
      </c>
    </row>
    <row r="31" spans="1:18" ht="12.75" customHeight="1">
      <c r="A31" s="118">
        <f>Pers!$B31</f>
        <v>0</v>
      </c>
      <c r="B31" s="23">
        <f>Pers!$C31</f>
        <v>0</v>
      </c>
      <c r="C31" s="23">
        <f>Pers!$D31</f>
        <v>0</v>
      </c>
      <c r="D31" s="69">
        <f>Pers!$E31</f>
        <v>0</v>
      </c>
      <c r="E31" s="52">
        <f>Pers!$G31*Date!$C$7</f>
        <v>0</v>
      </c>
      <c r="F31" s="24">
        <f>$E31*Date!$C$17/100</f>
        <v>0</v>
      </c>
      <c r="G31" s="24">
        <f>IF(E31&gt;(Date!$E$22*Date!$E$24),Date!$E$22*Date!$E$24*Date!$C$16/100,E31*Date!$C$16/100)</f>
        <v>0</v>
      </c>
      <c r="H31" s="24">
        <f>E31*Date!$C$18/100</f>
        <v>0</v>
      </c>
      <c r="I31" s="16">
        <f t="shared" si="0"/>
        <v>0</v>
      </c>
      <c r="J31" s="50">
        <f>Pers!$F31</f>
        <v>0</v>
      </c>
      <c r="K31" s="65">
        <f t="shared" si="1"/>
        <v>0</v>
      </c>
      <c r="L31" s="25">
        <f t="shared" si="2"/>
        <v>0</v>
      </c>
      <c r="M31" s="26">
        <f t="shared" si="3"/>
        <v>0</v>
      </c>
      <c r="N31" s="27">
        <f t="shared" si="4"/>
        <v>0</v>
      </c>
      <c r="O31" s="24">
        <v>0</v>
      </c>
      <c r="P31" s="24">
        <f>E31*Date!$B$18/100</f>
        <v>0</v>
      </c>
      <c r="Q31" s="28">
        <f>E31*Date!$B$17/100</f>
        <v>0</v>
      </c>
      <c r="R31" s="28">
        <f>E31*Date!$B$19/100</f>
        <v>0</v>
      </c>
    </row>
    <row r="32" spans="1:18" ht="12.75" customHeight="1">
      <c r="A32" s="118">
        <f>Pers!$B32</f>
        <v>0</v>
      </c>
      <c r="B32" s="23">
        <f>Pers!$C32</f>
        <v>0</v>
      </c>
      <c r="C32" s="23">
        <f>Pers!$D32</f>
        <v>0</v>
      </c>
      <c r="D32" s="69">
        <f>Pers!$E32</f>
        <v>0</v>
      </c>
      <c r="E32" s="52">
        <f>Pers!$G32*Date!$C$7</f>
        <v>0</v>
      </c>
      <c r="F32" s="24">
        <f>$E32*Date!$C$17/100</f>
        <v>0</v>
      </c>
      <c r="G32" s="24">
        <f>IF(E32&gt;(Date!$E$22*Date!$E$24),Date!$E$22*Date!$E$24*Date!$C$16/100,E32*Date!$C$16/100)</f>
        <v>0</v>
      </c>
      <c r="H32" s="24">
        <f>E32*Date!$C$18/100</f>
        <v>0</v>
      </c>
      <c r="I32" s="16">
        <f t="shared" si="0"/>
        <v>0</v>
      </c>
      <c r="J32" s="50">
        <f>Pers!$F32</f>
        <v>0</v>
      </c>
      <c r="K32" s="65">
        <f t="shared" si="1"/>
        <v>0</v>
      </c>
      <c r="L32" s="25">
        <f t="shared" si="2"/>
        <v>0</v>
      </c>
      <c r="M32" s="26">
        <f t="shared" si="3"/>
        <v>0</v>
      </c>
      <c r="N32" s="27">
        <f t="shared" si="4"/>
        <v>0</v>
      </c>
      <c r="O32" s="24">
        <v>0</v>
      </c>
      <c r="P32" s="24">
        <f>E32*Date!$B$18/100</f>
        <v>0</v>
      </c>
      <c r="Q32" s="28">
        <f>E32*Date!$B$17/100</f>
        <v>0</v>
      </c>
      <c r="R32" s="28">
        <f>E32*Date!$B$19/100</f>
        <v>0</v>
      </c>
    </row>
    <row r="33" spans="1:18" ht="12.75" customHeight="1">
      <c r="A33" s="118">
        <f>Pers!$B33</f>
        <v>0</v>
      </c>
      <c r="B33" s="23">
        <f>Pers!$C33</f>
        <v>0</v>
      </c>
      <c r="C33" s="23">
        <f>Pers!$D33</f>
        <v>0</v>
      </c>
      <c r="D33" s="69">
        <f>Pers!$E33</f>
        <v>0</v>
      </c>
      <c r="E33" s="52">
        <f>Pers!$G33*Date!$C$7</f>
        <v>0</v>
      </c>
      <c r="F33" s="24">
        <f>$E33*Date!$C$17/100</f>
        <v>0</v>
      </c>
      <c r="G33" s="24">
        <f>IF(E33&gt;(Date!$E$22*Date!$E$24),Date!$E$22*Date!$E$24*Date!$C$16/100,E33*Date!$C$16/100)</f>
        <v>0</v>
      </c>
      <c r="H33" s="24">
        <f>E33*Date!$C$18/100</f>
        <v>0</v>
      </c>
      <c r="I33" s="16">
        <f t="shared" si="0"/>
        <v>0</v>
      </c>
      <c r="J33" s="50">
        <f>Pers!$F33</f>
        <v>0</v>
      </c>
      <c r="K33" s="65">
        <f t="shared" si="1"/>
        <v>0</v>
      </c>
      <c r="L33" s="25">
        <f t="shared" si="2"/>
        <v>0</v>
      </c>
      <c r="M33" s="26">
        <f t="shared" si="3"/>
        <v>0</v>
      </c>
      <c r="N33" s="27">
        <f t="shared" si="4"/>
        <v>0</v>
      </c>
      <c r="O33" s="24">
        <v>0</v>
      </c>
      <c r="P33" s="24">
        <f>E33*Date!$B$18/100</f>
        <v>0</v>
      </c>
      <c r="Q33" s="28">
        <f>E33*Date!$B$17/100</f>
        <v>0</v>
      </c>
      <c r="R33" s="28">
        <f>E33*Date!$B$19/100</f>
        <v>0</v>
      </c>
    </row>
    <row r="34" spans="1:18" ht="12.75" customHeight="1">
      <c r="A34" s="118">
        <f>Pers!$B34</f>
        <v>0</v>
      </c>
      <c r="B34" s="23">
        <f>Pers!$C34</f>
        <v>0</v>
      </c>
      <c r="C34" s="23">
        <f>Pers!$D34</f>
        <v>0</v>
      </c>
      <c r="D34" s="69">
        <f>Pers!$E34</f>
        <v>0</v>
      </c>
      <c r="E34" s="52">
        <f>Pers!$G34*Date!$C$7</f>
        <v>0</v>
      </c>
      <c r="F34" s="24">
        <f>$E34*Date!$C$17/100</f>
        <v>0</v>
      </c>
      <c r="G34" s="24">
        <f>IF(E34&gt;(Date!$E$22*Date!$E$24),Date!$E$22*Date!$E$24*Date!$C$16/100,E34*Date!$C$16/100)</f>
        <v>0</v>
      </c>
      <c r="H34" s="24">
        <f>E34*Date!$C$18/100</f>
        <v>0</v>
      </c>
      <c r="I34" s="16">
        <f t="shared" si="0"/>
        <v>0</v>
      </c>
      <c r="J34" s="50">
        <f>Pers!$F34</f>
        <v>0</v>
      </c>
      <c r="K34" s="65">
        <f t="shared" si="1"/>
        <v>0</v>
      </c>
      <c r="L34" s="25">
        <f t="shared" si="2"/>
        <v>0</v>
      </c>
      <c r="M34" s="26">
        <f t="shared" si="3"/>
        <v>0</v>
      </c>
      <c r="N34" s="27">
        <f t="shared" si="4"/>
        <v>0</v>
      </c>
      <c r="O34" s="24">
        <v>0</v>
      </c>
      <c r="P34" s="24">
        <f>E34*Date!$B$18/100</f>
        <v>0</v>
      </c>
      <c r="Q34" s="28">
        <f>E34*Date!$B$17/100</f>
        <v>0</v>
      </c>
      <c r="R34" s="28">
        <f>E34*Date!$B$19/100</f>
        <v>0</v>
      </c>
    </row>
    <row r="35" spans="1:18" ht="12.75" customHeight="1">
      <c r="A35" s="118">
        <f>Pers!$B35</f>
        <v>0</v>
      </c>
      <c r="B35" s="23">
        <f>Pers!$C35</f>
        <v>0</v>
      </c>
      <c r="C35" s="23">
        <f>Pers!$D35</f>
        <v>0</v>
      </c>
      <c r="D35" s="69">
        <f>Pers!$E35</f>
        <v>0</v>
      </c>
      <c r="E35" s="52">
        <f>Pers!$G35*Date!$C$7</f>
        <v>0</v>
      </c>
      <c r="F35" s="24">
        <f>$E35*Date!$C$17/100</f>
        <v>0</v>
      </c>
      <c r="G35" s="24">
        <f>IF(E35&gt;(Date!$E$22*Date!$E$24),Date!$E$22*Date!$E$24*Date!$C$16/100,E35*Date!$C$16/100)</f>
        <v>0</v>
      </c>
      <c r="H35" s="24">
        <f>E35*Date!$C$18/100</f>
        <v>0</v>
      </c>
      <c r="I35" s="16">
        <f t="shared" si="0"/>
        <v>0</v>
      </c>
      <c r="J35" s="50">
        <f>Pers!$F35</f>
        <v>0</v>
      </c>
      <c r="K35" s="65">
        <f t="shared" si="1"/>
        <v>0</v>
      </c>
      <c r="L35" s="25">
        <f t="shared" si="2"/>
        <v>0</v>
      </c>
      <c r="M35" s="26">
        <f t="shared" si="3"/>
        <v>0</v>
      </c>
      <c r="N35" s="27">
        <f t="shared" si="4"/>
        <v>0</v>
      </c>
      <c r="O35" s="24">
        <v>0</v>
      </c>
      <c r="P35" s="24">
        <f>E35*Date!$B$18/100</f>
        <v>0</v>
      </c>
      <c r="Q35" s="28">
        <f>E35*Date!$B$17/100</f>
        <v>0</v>
      </c>
      <c r="R35" s="28">
        <f>E35*Date!$B$19/100</f>
        <v>0</v>
      </c>
    </row>
    <row r="36" spans="1:18" ht="12.75" customHeight="1">
      <c r="A36" s="118">
        <f>Pers!$B36</f>
        <v>0</v>
      </c>
      <c r="B36" s="23">
        <f>Pers!$C36</f>
        <v>0</v>
      </c>
      <c r="C36" s="23">
        <f>Pers!$D36</f>
        <v>0</v>
      </c>
      <c r="D36" s="69">
        <f>Pers!$E36</f>
        <v>0</v>
      </c>
      <c r="E36" s="52">
        <f>Pers!$G36*Date!$C$7</f>
        <v>0</v>
      </c>
      <c r="F36" s="24">
        <f>$E36*Date!$C$17/100</f>
        <v>0</v>
      </c>
      <c r="G36" s="24">
        <f>IF(E36&gt;(Date!$E$22*Date!$E$24),Date!$E$22*Date!$E$24*Date!$C$16/100,E36*Date!$C$16/100)</f>
        <v>0</v>
      </c>
      <c r="H36" s="24">
        <f>E36*Date!$C$18/100</f>
        <v>0</v>
      </c>
      <c r="I36" s="16">
        <f t="shared" si="0"/>
        <v>0</v>
      </c>
      <c r="J36" s="50">
        <f>Pers!$F36</f>
        <v>0</v>
      </c>
      <c r="K36" s="65">
        <f t="shared" si="1"/>
        <v>0</v>
      </c>
      <c r="L36" s="25">
        <f t="shared" si="2"/>
        <v>0</v>
      </c>
      <c r="M36" s="26">
        <f t="shared" si="3"/>
        <v>0</v>
      </c>
      <c r="N36" s="27">
        <f t="shared" si="4"/>
        <v>0</v>
      </c>
      <c r="O36" s="24">
        <v>0</v>
      </c>
      <c r="P36" s="24">
        <f>E36*Date!$B$18/100</f>
        <v>0</v>
      </c>
      <c r="Q36" s="28">
        <f>E36*Date!$B$17/100</f>
        <v>0</v>
      </c>
      <c r="R36" s="28">
        <f>E36*Date!$B$19/100</f>
        <v>0</v>
      </c>
    </row>
    <row r="37" spans="1:18" ht="12.75" customHeight="1">
      <c r="A37" s="118">
        <f>Pers!$B37</f>
        <v>0</v>
      </c>
      <c r="B37" s="23">
        <f>Pers!$C37</f>
        <v>0</v>
      </c>
      <c r="C37" s="23">
        <f>Pers!$D37</f>
        <v>0</v>
      </c>
      <c r="D37" s="69">
        <f>Pers!$E37</f>
        <v>0</v>
      </c>
      <c r="E37" s="52">
        <f>Pers!$G37*Date!$C$7</f>
        <v>0</v>
      </c>
      <c r="F37" s="24">
        <f>$E37*Date!$C$17/100</f>
        <v>0</v>
      </c>
      <c r="G37" s="24">
        <f>IF(E37&gt;(Date!$E$22*Date!$E$24),Date!$E$22*Date!$E$24*Date!$C$16/100,E37*Date!$C$16/100)</f>
        <v>0</v>
      </c>
      <c r="H37" s="24">
        <f>E37*Date!$C$18/100</f>
        <v>0</v>
      </c>
      <c r="I37" s="16">
        <f t="shared" si="0"/>
        <v>0</v>
      </c>
      <c r="J37" s="50">
        <f>Pers!$F37</f>
        <v>0</v>
      </c>
      <c r="K37" s="65">
        <f t="shared" si="1"/>
        <v>0</v>
      </c>
      <c r="L37" s="25">
        <f t="shared" si="2"/>
        <v>0</v>
      </c>
      <c r="M37" s="26">
        <f t="shared" si="3"/>
        <v>0</v>
      </c>
      <c r="N37" s="27">
        <f t="shared" si="4"/>
        <v>0</v>
      </c>
      <c r="O37" s="24">
        <v>0</v>
      </c>
      <c r="P37" s="24">
        <f>E37*Date!$B$18/100</f>
        <v>0</v>
      </c>
      <c r="Q37" s="28">
        <f>E37*Date!$B$17/100</f>
        <v>0</v>
      </c>
      <c r="R37" s="28">
        <f>E37*Date!$B$19/100</f>
        <v>0</v>
      </c>
    </row>
    <row r="38" spans="1:18" ht="12.75" customHeight="1">
      <c r="A38" s="118">
        <f>Pers!$B38</f>
        <v>0</v>
      </c>
      <c r="B38" s="23">
        <f>Pers!$C38</f>
        <v>0</v>
      </c>
      <c r="C38" s="23">
        <f>Pers!$D38</f>
        <v>0</v>
      </c>
      <c r="D38" s="69">
        <f>Pers!$E38</f>
        <v>0</v>
      </c>
      <c r="E38" s="52">
        <f>Pers!$G38*Date!$C$7</f>
        <v>0</v>
      </c>
      <c r="F38" s="24">
        <f>$E38*Date!$C$17/100</f>
        <v>0</v>
      </c>
      <c r="G38" s="24">
        <f>IF(E38&gt;(Date!$E$22*Date!$E$24),Date!$E$22*Date!$E$24*Date!$C$16/100,E38*Date!$C$16/100)</f>
        <v>0</v>
      </c>
      <c r="H38" s="24">
        <f>E38*Date!$C$18/100</f>
        <v>0</v>
      </c>
      <c r="I38" s="16">
        <f t="shared" si="0"/>
        <v>0</v>
      </c>
      <c r="J38" s="50">
        <f>Pers!$F38</f>
        <v>0</v>
      </c>
      <c r="K38" s="65">
        <f t="shared" si="1"/>
        <v>0</v>
      </c>
      <c r="L38" s="25">
        <f t="shared" si="2"/>
        <v>0</v>
      </c>
      <c r="M38" s="26">
        <f t="shared" si="3"/>
        <v>0</v>
      </c>
      <c r="N38" s="27">
        <f t="shared" si="4"/>
        <v>0</v>
      </c>
      <c r="O38" s="24">
        <v>0</v>
      </c>
      <c r="P38" s="24">
        <f>E38*Date!$B$18/100</f>
        <v>0</v>
      </c>
      <c r="Q38" s="28">
        <f>E38*Date!$B$17/100</f>
        <v>0</v>
      </c>
      <c r="R38" s="28">
        <f>E38*Date!$B$19/100</f>
        <v>0</v>
      </c>
    </row>
    <row r="39" spans="1:18" ht="12.75" customHeight="1">
      <c r="A39" s="118">
        <f>Pers!$B39</f>
        <v>0</v>
      </c>
      <c r="B39" s="23">
        <f>Pers!$C39</f>
        <v>0</v>
      </c>
      <c r="C39" s="23">
        <f>Pers!$D39</f>
        <v>0</v>
      </c>
      <c r="D39" s="69">
        <f>Pers!$E39</f>
        <v>0</v>
      </c>
      <c r="E39" s="52">
        <f>Pers!$G39*Date!$C$7</f>
        <v>0</v>
      </c>
      <c r="F39" s="24">
        <f>$E39*Date!$C$17/100</f>
        <v>0</v>
      </c>
      <c r="G39" s="24">
        <f>IF(E39&gt;(Date!$E$22*Date!$E$24),Date!$E$22*Date!$E$24*Date!$C$16/100,E39*Date!$C$16/100)</f>
        <v>0</v>
      </c>
      <c r="H39" s="24">
        <f>E39*Date!$C$18/100</f>
        <v>0</v>
      </c>
      <c r="I39" s="16">
        <f t="shared" si="0"/>
        <v>0</v>
      </c>
      <c r="J39" s="50">
        <f>Pers!$F39</f>
        <v>0</v>
      </c>
      <c r="K39" s="65">
        <f t="shared" si="1"/>
        <v>0</v>
      </c>
      <c r="L39" s="25">
        <f t="shared" si="2"/>
        <v>0</v>
      </c>
      <c r="M39" s="26">
        <f t="shared" si="3"/>
        <v>0</v>
      </c>
      <c r="N39" s="27">
        <f t="shared" si="4"/>
        <v>0</v>
      </c>
      <c r="O39" s="24">
        <v>0</v>
      </c>
      <c r="P39" s="24">
        <f>E39*Date!$B$18/100</f>
        <v>0</v>
      </c>
      <c r="Q39" s="28">
        <f>E39*Date!$B$17/100</f>
        <v>0</v>
      </c>
      <c r="R39" s="28">
        <f>E39*Date!$B$19/100</f>
        <v>0</v>
      </c>
    </row>
    <row r="40" spans="1:18" ht="12.75" customHeight="1">
      <c r="A40" s="118">
        <f>Pers!$B40</f>
        <v>0</v>
      </c>
      <c r="B40" s="23">
        <f>Pers!$C40</f>
        <v>0</v>
      </c>
      <c r="C40" s="23">
        <f>Pers!$D40</f>
        <v>0</v>
      </c>
      <c r="D40" s="69">
        <f>Pers!$E40</f>
        <v>0</v>
      </c>
      <c r="E40" s="52">
        <f>Pers!$G40*Date!$C$7</f>
        <v>0</v>
      </c>
      <c r="F40" s="24">
        <f>$E40*Date!$C$17/100</f>
        <v>0</v>
      </c>
      <c r="G40" s="24">
        <f>IF(E40&gt;(Date!$E$22*Date!$E$24),Date!$E$22*Date!$E$24*Date!$C$16/100,E40*Date!$C$16/100)</f>
        <v>0</v>
      </c>
      <c r="H40" s="24">
        <f>E40*Date!$C$18/100</f>
        <v>0</v>
      </c>
      <c r="I40" s="16">
        <f t="shared" si="0"/>
        <v>0</v>
      </c>
      <c r="J40" s="50">
        <f>Pers!$F40</f>
        <v>0</v>
      </c>
      <c r="K40" s="65">
        <f t="shared" si="1"/>
        <v>0</v>
      </c>
      <c r="L40" s="25">
        <f t="shared" si="2"/>
        <v>0</v>
      </c>
      <c r="M40" s="26">
        <f t="shared" si="3"/>
        <v>0</v>
      </c>
      <c r="N40" s="27">
        <f t="shared" si="4"/>
        <v>0</v>
      </c>
      <c r="O40" s="24">
        <v>0</v>
      </c>
      <c r="P40" s="24">
        <f>E40*Date!$B$18/100</f>
        <v>0</v>
      </c>
      <c r="Q40" s="28">
        <f>E40*Date!$B$17/100</f>
        <v>0</v>
      </c>
      <c r="R40" s="28">
        <f>E40*Date!$B$19/100</f>
        <v>0</v>
      </c>
    </row>
    <row r="41" spans="1:18" ht="12.75" customHeight="1">
      <c r="A41" s="118">
        <f>Pers!$B41</f>
        <v>0</v>
      </c>
      <c r="B41" s="23">
        <f>Pers!$C41</f>
        <v>0</v>
      </c>
      <c r="C41" s="23">
        <f>Pers!$D41</f>
        <v>0</v>
      </c>
      <c r="D41" s="69">
        <f>Pers!$E41</f>
        <v>0</v>
      </c>
      <c r="E41" s="52">
        <f>Pers!$G41*Date!$C$7</f>
        <v>0</v>
      </c>
      <c r="F41" s="24">
        <f>$E41*Date!$C$17/100</f>
        <v>0</v>
      </c>
      <c r="G41" s="24">
        <f>IF(E41&gt;(Date!$E$22*Date!$E$24),Date!$E$22*Date!$E$24*Date!$C$16/100,E41*Date!$C$16/100)</f>
        <v>0</v>
      </c>
      <c r="H41" s="24">
        <f>E41*Date!$C$18/100</f>
        <v>0</v>
      </c>
      <c r="I41" s="16">
        <f t="shared" si="0"/>
        <v>0</v>
      </c>
      <c r="J41" s="50">
        <f>Pers!$F41</f>
        <v>0</v>
      </c>
      <c r="K41" s="65">
        <f t="shared" si="1"/>
        <v>0</v>
      </c>
      <c r="L41" s="25">
        <f t="shared" si="2"/>
        <v>0</v>
      </c>
      <c r="M41" s="26">
        <f t="shared" si="3"/>
        <v>0</v>
      </c>
      <c r="N41" s="27">
        <f t="shared" si="4"/>
        <v>0</v>
      </c>
      <c r="O41" s="24">
        <v>0</v>
      </c>
      <c r="P41" s="24">
        <f>E41*Date!$B$18/100</f>
        <v>0</v>
      </c>
      <c r="Q41" s="28">
        <f>E41*Date!$B$17/100</f>
        <v>0</v>
      </c>
      <c r="R41" s="28">
        <f>E41*Date!$B$19/100</f>
        <v>0</v>
      </c>
    </row>
    <row r="42" spans="1:18" ht="12.75" customHeight="1">
      <c r="A42" s="118">
        <f>Pers!$B42</f>
        <v>0</v>
      </c>
      <c r="B42" s="23">
        <f>Pers!$C42</f>
        <v>0</v>
      </c>
      <c r="C42" s="23">
        <f>Pers!$D42</f>
        <v>0</v>
      </c>
      <c r="D42" s="69">
        <f>Pers!$E42</f>
        <v>0</v>
      </c>
      <c r="E42" s="52">
        <f>Pers!$G42*Date!$C$7</f>
        <v>0</v>
      </c>
      <c r="F42" s="24">
        <f>$E42*Date!$C$17/100</f>
        <v>0</v>
      </c>
      <c r="G42" s="24">
        <f>IF(E42&gt;(Date!$E$22*Date!$E$24),Date!$E$22*Date!$E$24*Date!$C$16/100,E42*Date!$C$16/100)</f>
        <v>0</v>
      </c>
      <c r="H42" s="24">
        <f>E42*Date!$C$18/100</f>
        <v>0</v>
      </c>
      <c r="I42" s="16">
        <f t="shared" si="0"/>
        <v>0</v>
      </c>
      <c r="J42" s="50">
        <f>Pers!$F42</f>
        <v>0</v>
      </c>
      <c r="K42" s="65">
        <f t="shared" si="1"/>
        <v>0</v>
      </c>
      <c r="L42" s="25">
        <f t="shared" si="2"/>
        <v>0</v>
      </c>
      <c r="M42" s="26">
        <f t="shared" si="3"/>
        <v>0</v>
      </c>
      <c r="N42" s="27">
        <f t="shared" si="4"/>
        <v>0</v>
      </c>
      <c r="O42" s="24">
        <v>0</v>
      </c>
      <c r="P42" s="24">
        <f>E42*Date!$B$18/100</f>
        <v>0</v>
      </c>
      <c r="Q42" s="28">
        <f>E42*Date!$B$17/100</f>
        <v>0</v>
      </c>
      <c r="R42" s="28">
        <f>E42*Date!$B$19/100</f>
        <v>0</v>
      </c>
    </row>
    <row r="43" spans="1:18" ht="12.75" customHeight="1">
      <c r="A43" s="118">
        <f>Pers!$B43</f>
        <v>0</v>
      </c>
      <c r="B43" s="23">
        <f>Pers!$C43</f>
        <v>0</v>
      </c>
      <c r="C43" s="23">
        <f>Pers!$D43</f>
        <v>0</v>
      </c>
      <c r="D43" s="69">
        <f>Pers!$E43</f>
        <v>0</v>
      </c>
      <c r="E43" s="52">
        <f>Pers!$G43*Date!$C$7</f>
        <v>0</v>
      </c>
      <c r="F43" s="24">
        <f>$E43*Date!$C$17/100</f>
        <v>0</v>
      </c>
      <c r="G43" s="24">
        <f>IF(E43&gt;(Date!$E$22*Date!$E$24),Date!$E$22*Date!$E$24*Date!$C$16/100,E43*Date!$C$16/100)</f>
        <v>0</v>
      </c>
      <c r="H43" s="24">
        <f>E43*Date!$C$18/100</f>
        <v>0</v>
      </c>
      <c r="I43" s="16">
        <f t="shared" si="0"/>
        <v>0</v>
      </c>
      <c r="J43" s="50">
        <f>Pers!$F43</f>
        <v>0</v>
      </c>
      <c r="K43" s="65">
        <f t="shared" si="1"/>
        <v>0</v>
      </c>
      <c r="L43" s="25">
        <f t="shared" si="2"/>
        <v>0</v>
      </c>
      <c r="M43" s="26">
        <f t="shared" si="3"/>
        <v>0</v>
      </c>
      <c r="N43" s="27">
        <f t="shared" si="4"/>
        <v>0</v>
      </c>
      <c r="O43" s="24">
        <v>0</v>
      </c>
      <c r="P43" s="24">
        <f>E43*Date!$B$18/100</f>
        <v>0</v>
      </c>
      <c r="Q43" s="28">
        <f>E43*Date!$B$17/100</f>
        <v>0</v>
      </c>
      <c r="R43" s="28">
        <f>E43*Date!$B$19/100</f>
        <v>0</v>
      </c>
    </row>
    <row r="44" spans="1:18" ht="12.75" customHeight="1">
      <c r="A44" s="118">
        <f>Pers!$B44</f>
        <v>0</v>
      </c>
      <c r="B44" s="23">
        <f>Pers!$C44</f>
        <v>0</v>
      </c>
      <c r="C44" s="23">
        <f>Pers!$D44</f>
        <v>0</v>
      </c>
      <c r="D44" s="69">
        <f>Pers!$E44</f>
        <v>0</v>
      </c>
      <c r="E44" s="52">
        <f>Pers!$G44*Date!$C$7</f>
        <v>0</v>
      </c>
      <c r="F44" s="24">
        <f>$E44*Date!$C$17/100</f>
        <v>0</v>
      </c>
      <c r="G44" s="24">
        <f>IF(E44&gt;(Date!$E$22*Date!$E$24),Date!$E$22*Date!$E$24*Date!$C$16/100,E44*Date!$C$16/100)</f>
        <v>0</v>
      </c>
      <c r="H44" s="24">
        <f>E44*Date!$C$18/100</f>
        <v>0</v>
      </c>
      <c r="I44" s="16">
        <f t="shared" si="0"/>
        <v>0</v>
      </c>
      <c r="J44" s="50">
        <f>Pers!$F44</f>
        <v>0</v>
      </c>
      <c r="K44" s="65">
        <f t="shared" si="1"/>
        <v>0</v>
      </c>
      <c r="L44" s="25">
        <f t="shared" si="2"/>
        <v>0</v>
      </c>
      <c r="M44" s="26">
        <f t="shared" si="3"/>
        <v>0</v>
      </c>
      <c r="N44" s="27">
        <f t="shared" si="4"/>
        <v>0</v>
      </c>
      <c r="O44" s="24">
        <v>0</v>
      </c>
      <c r="P44" s="24">
        <f>E44*Date!$B$18/100</f>
        <v>0</v>
      </c>
      <c r="Q44" s="28">
        <f>E44*Date!$B$17/100</f>
        <v>0</v>
      </c>
      <c r="R44" s="28">
        <f>E44*Date!$B$19/100</f>
        <v>0</v>
      </c>
    </row>
    <row r="45" spans="1:18" ht="12.75" customHeight="1">
      <c r="A45" s="118">
        <f>Pers!$B45</f>
        <v>0</v>
      </c>
      <c r="B45" s="23">
        <f>Pers!$C45</f>
        <v>0</v>
      </c>
      <c r="C45" s="23">
        <f>Pers!$D45</f>
        <v>0</v>
      </c>
      <c r="D45" s="69">
        <f>Pers!$E45</f>
        <v>0</v>
      </c>
      <c r="E45" s="52">
        <f>Pers!$G45*Date!$C$7</f>
        <v>0</v>
      </c>
      <c r="F45" s="24">
        <f>$E45*Date!$C$17/100</f>
        <v>0</v>
      </c>
      <c r="G45" s="24">
        <f>IF(E45&gt;(Date!$E$22*Date!$E$24),Date!$E$22*Date!$E$24*Date!$C$16/100,E45*Date!$C$16/100)</f>
        <v>0</v>
      </c>
      <c r="H45" s="24">
        <f>E45*Date!$C$18/100</f>
        <v>0</v>
      </c>
      <c r="I45" s="16">
        <f t="shared" si="0"/>
        <v>0</v>
      </c>
      <c r="J45" s="50">
        <f>Pers!$F45</f>
        <v>0</v>
      </c>
      <c r="K45" s="65">
        <f t="shared" si="1"/>
        <v>0</v>
      </c>
      <c r="L45" s="25">
        <f t="shared" si="2"/>
        <v>0</v>
      </c>
      <c r="M45" s="26">
        <f t="shared" si="3"/>
        <v>0</v>
      </c>
      <c r="N45" s="27">
        <f t="shared" si="4"/>
        <v>0</v>
      </c>
      <c r="O45" s="24">
        <v>0</v>
      </c>
      <c r="P45" s="24">
        <f>E45*Date!$B$18/100</f>
        <v>0</v>
      </c>
      <c r="Q45" s="28">
        <f>E45*Date!$B$17/100</f>
        <v>0</v>
      </c>
      <c r="R45" s="28">
        <f>E45*Date!$B$19/100</f>
        <v>0</v>
      </c>
    </row>
    <row r="46" spans="1:18" ht="12.75" customHeight="1">
      <c r="A46" s="118">
        <f>Pers!$B46</f>
        <v>0</v>
      </c>
      <c r="B46" s="23">
        <f>Pers!$C46</f>
        <v>0</v>
      </c>
      <c r="C46" s="23">
        <f>Pers!$D46</f>
        <v>0</v>
      </c>
      <c r="D46" s="69">
        <f>Pers!$E46</f>
        <v>0</v>
      </c>
      <c r="E46" s="52">
        <f>Pers!$G46*Date!$C$7</f>
        <v>0</v>
      </c>
      <c r="F46" s="24">
        <f>$E46*Date!$C$17/100</f>
        <v>0</v>
      </c>
      <c r="G46" s="24">
        <f>IF(E46&gt;(Date!$E$22*Date!$E$24),Date!$E$22*Date!$E$24*Date!$C$16/100,E46*Date!$C$16/100)</f>
        <v>0</v>
      </c>
      <c r="H46" s="24">
        <f>E46*Date!$C$18/100</f>
        <v>0</v>
      </c>
      <c r="I46" s="16">
        <f t="shared" si="0"/>
        <v>0</v>
      </c>
      <c r="J46" s="50">
        <f>Pers!$F46</f>
        <v>0</v>
      </c>
      <c r="K46" s="65">
        <f t="shared" si="1"/>
        <v>0</v>
      </c>
      <c r="L46" s="25">
        <f t="shared" si="2"/>
        <v>0</v>
      </c>
      <c r="M46" s="26">
        <f t="shared" si="3"/>
        <v>0</v>
      </c>
      <c r="N46" s="27">
        <f t="shared" si="4"/>
        <v>0</v>
      </c>
      <c r="O46" s="24">
        <v>0</v>
      </c>
      <c r="P46" s="24">
        <f>E46*Date!$B$18/100</f>
        <v>0</v>
      </c>
      <c r="Q46" s="28">
        <f>E46*Date!$B$17/100</f>
        <v>0</v>
      </c>
      <c r="R46" s="28">
        <f>E46*Date!$B$19/100</f>
        <v>0</v>
      </c>
    </row>
    <row r="47" spans="1:18" ht="12.75" customHeight="1">
      <c r="A47" s="118">
        <f>Pers!$B47</f>
        <v>0</v>
      </c>
      <c r="B47" s="23">
        <f>Pers!$C47</f>
        <v>0</v>
      </c>
      <c r="C47" s="23">
        <f>Pers!$D47</f>
        <v>0</v>
      </c>
      <c r="D47" s="69">
        <f>Pers!$E47</f>
        <v>0</v>
      </c>
      <c r="E47" s="52">
        <f>Pers!$G47*Date!$C$7</f>
        <v>0</v>
      </c>
      <c r="F47" s="24">
        <f>$E47*Date!$C$17/100</f>
        <v>0</v>
      </c>
      <c r="G47" s="24">
        <f>IF(E47&gt;(Date!$E$22*Date!$E$24),Date!$E$22*Date!$E$24*Date!$C$16/100,E47*Date!$C$16/100)</f>
        <v>0</v>
      </c>
      <c r="H47" s="24">
        <f>E47*Date!$C$18/100</f>
        <v>0</v>
      </c>
      <c r="I47" s="16">
        <f t="shared" si="0"/>
        <v>0</v>
      </c>
      <c r="J47" s="50">
        <f>Pers!$F47</f>
        <v>0</v>
      </c>
      <c r="K47" s="65">
        <f t="shared" si="1"/>
        <v>0</v>
      </c>
      <c r="L47" s="25">
        <f t="shared" si="2"/>
        <v>0</v>
      </c>
      <c r="M47" s="26">
        <f t="shared" si="3"/>
        <v>0</v>
      </c>
      <c r="N47" s="27">
        <f t="shared" si="4"/>
        <v>0</v>
      </c>
      <c r="O47" s="24">
        <v>0</v>
      </c>
      <c r="P47" s="24">
        <f>E47*Date!$B$18/100</f>
        <v>0</v>
      </c>
      <c r="Q47" s="28">
        <f>E47*Date!$B$17/100</f>
        <v>0</v>
      </c>
      <c r="R47" s="28">
        <f>E47*Date!$B$19/100</f>
        <v>0</v>
      </c>
    </row>
    <row r="48" spans="1:18" ht="12.75" customHeight="1">
      <c r="A48" s="118">
        <f>Pers!$B48</f>
        <v>0</v>
      </c>
      <c r="B48" s="23">
        <f>Pers!$C48</f>
        <v>0</v>
      </c>
      <c r="C48" s="23">
        <f>Pers!$D48</f>
        <v>0</v>
      </c>
      <c r="D48" s="69">
        <f>Pers!$E48</f>
        <v>0</v>
      </c>
      <c r="E48" s="52">
        <f>Pers!$G48*Date!$C$7</f>
        <v>0</v>
      </c>
      <c r="F48" s="24">
        <f>$E48*Date!$C$17/100</f>
        <v>0</v>
      </c>
      <c r="G48" s="24">
        <f>IF(E48&gt;(Date!$E$22*Date!$E$24),Date!$E$22*Date!$E$24*Date!$C$16/100,E48*Date!$C$16/100)</f>
        <v>0</v>
      </c>
      <c r="H48" s="24">
        <f>E48*Date!$C$18/100</f>
        <v>0</v>
      </c>
      <c r="I48" s="16">
        <f t="shared" si="0"/>
        <v>0</v>
      </c>
      <c r="J48" s="50">
        <f>Pers!$F48</f>
        <v>0</v>
      </c>
      <c r="K48" s="65">
        <f t="shared" si="1"/>
        <v>0</v>
      </c>
      <c r="L48" s="25">
        <f t="shared" si="2"/>
        <v>0</v>
      </c>
      <c r="M48" s="26">
        <f t="shared" si="3"/>
        <v>0</v>
      </c>
      <c r="N48" s="27">
        <f t="shared" si="4"/>
        <v>0</v>
      </c>
      <c r="O48" s="24">
        <v>0</v>
      </c>
      <c r="P48" s="24">
        <f>E48*Date!$B$18/100</f>
        <v>0</v>
      </c>
      <c r="Q48" s="28">
        <f>E48*Date!$B$17/100</f>
        <v>0</v>
      </c>
      <c r="R48" s="28">
        <f>E48*Date!$B$19/100</f>
        <v>0</v>
      </c>
    </row>
    <row r="49" spans="1:18" ht="12.75" customHeight="1">
      <c r="A49" s="118">
        <f>Pers!$B49</f>
        <v>0</v>
      </c>
      <c r="B49" s="23">
        <f>Pers!$C49</f>
        <v>0</v>
      </c>
      <c r="C49" s="23">
        <f>Pers!$D49</f>
        <v>0</v>
      </c>
      <c r="D49" s="69">
        <f>Pers!$E49</f>
        <v>0</v>
      </c>
      <c r="E49" s="52">
        <f>Pers!$G49*Date!$C$7</f>
        <v>0</v>
      </c>
      <c r="F49" s="24">
        <f>$E49*Date!$C$17/100</f>
        <v>0</v>
      </c>
      <c r="G49" s="24">
        <f>IF(E49&gt;(Date!$E$22*Date!$E$24),Date!$E$22*Date!$E$24*Date!$C$16/100,E49*Date!$C$16/100)</f>
        <v>0</v>
      </c>
      <c r="H49" s="24">
        <f>E49*Date!$C$18/100</f>
        <v>0</v>
      </c>
      <c r="I49" s="16">
        <f t="shared" si="0"/>
        <v>0</v>
      </c>
      <c r="J49" s="50">
        <f>Pers!$F49</f>
        <v>0</v>
      </c>
      <c r="K49" s="65">
        <f t="shared" si="1"/>
        <v>0</v>
      </c>
      <c r="L49" s="25">
        <f t="shared" si="2"/>
        <v>0</v>
      </c>
      <c r="M49" s="26">
        <f t="shared" si="3"/>
        <v>0</v>
      </c>
      <c r="N49" s="27">
        <f t="shared" si="4"/>
        <v>0</v>
      </c>
      <c r="O49" s="24">
        <v>0</v>
      </c>
      <c r="P49" s="24">
        <f>E49*Date!$B$18/100</f>
        <v>0</v>
      </c>
      <c r="Q49" s="28">
        <f>E49*Date!$B$17/100</f>
        <v>0</v>
      </c>
      <c r="R49" s="28">
        <f>E49*Date!$B$19/100</f>
        <v>0</v>
      </c>
    </row>
    <row r="50" spans="1:18" ht="12.75" customHeight="1">
      <c r="A50" s="118">
        <f>Pers!$B50</f>
        <v>0</v>
      </c>
      <c r="B50" s="23">
        <f>Pers!$C50</f>
        <v>0</v>
      </c>
      <c r="C50" s="23">
        <f>Pers!$D50</f>
        <v>0</v>
      </c>
      <c r="D50" s="69">
        <f>Pers!$E50</f>
        <v>0</v>
      </c>
      <c r="E50" s="52">
        <f>Pers!$G50*Date!$C$7</f>
        <v>0</v>
      </c>
      <c r="F50" s="24">
        <f>$E50*Date!$C$17/100</f>
        <v>0</v>
      </c>
      <c r="G50" s="24">
        <f>IF(E50&gt;(Date!$E$22*Date!$E$24),Date!$E$22*Date!$E$24*Date!$C$16/100,E50*Date!$C$16/100)</f>
        <v>0</v>
      </c>
      <c r="H50" s="24">
        <f>E50*Date!$C$18/100</f>
        <v>0</v>
      </c>
      <c r="I50" s="16">
        <f t="shared" si="0"/>
        <v>0</v>
      </c>
      <c r="J50" s="50">
        <f>Pers!$F50</f>
        <v>0</v>
      </c>
      <c r="K50" s="65">
        <f t="shared" si="1"/>
        <v>0</v>
      </c>
      <c r="L50" s="25">
        <f t="shared" si="2"/>
        <v>0</v>
      </c>
      <c r="M50" s="26">
        <f t="shared" si="3"/>
        <v>0</v>
      </c>
      <c r="N50" s="27">
        <f t="shared" si="4"/>
        <v>0</v>
      </c>
      <c r="O50" s="24">
        <v>0</v>
      </c>
      <c r="P50" s="24">
        <f>E50*Date!$B$18/100</f>
        <v>0</v>
      </c>
      <c r="Q50" s="28">
        <f>E50*Date!$B$17/100</f>
        <v>0</v>
      </c>
      <c r="R50" s="28">
        <f>E50*Date!$B$19/100</f>
        <v>0</v>
      </c>
    </row>
    <row r="51" spans="1:18" ht="12.75" customHeight="1">
      <c r="A51" s="118">
        <f>Pers!$B51</f>
        <v>0</v>
      </c>
      <c r="B51" s="23">
        <f>Pers!$C51</f>
        <v>0</v>
      </c>
      <c r="C51" s="23">
        <f>Pers!$D51</f>
        <v>0</v>
      </c>
      <c r="D51" s="69">
        <f>Pers!$E51</f>
        <v>0</v>
      </c>
      <c r="E51" s="52">
        <f>Pers!$G51*Date!$C$7</f>
        <v>0</v>
      </c>
      <c r="F51" s="24">
        <f>$E51*Date!$C$17/100</f>
        <v>0</v>
      </c>
      <c r="G51" s="24">
        <f>IF(E51&gt;(Date!$E$22*Date!$E$24),Date!$E$22*Date!$E$24*Date!$C$16/100,E51*Date!$C$16/100)</f>
        <v>0</v>
      </c>
      <c r="H51" s="24">
        <f>E51*Date!$C$18/100</f>
        <v>0</v>
      </c>
      <c r="I51" s="16">
        <f t="shared" si="0"/>
        <v>0</v>
      </c>
      <c r="J51" s="50">
        <f>Pers!$F51</f>
        <v>0</v>
      </c>
      <c r="K51" s="65">
        <f t="shared" si="1"/>
        <v>0</v>
      </c>
      <c r="L51" s="25">
        <f t="shared" si="2"/>
        <v>0</v>
      </c>
      <c r="M51" s="26">
        <f t="shared" si="3"/>
        <v>0</v>
      </c>
      <c r="N51" s="27">
        <f t="shared" si="4"/>
        <v>0</v>
      </c>
      <c r="O51" s="24">
        <v>0</v>
      </c>
      <c r="P51" s="24">
        <f>E51*Date!$B$18/100</f>
        <v>0</v>
      </c>
      <c r="Q51" s="28">
        <f>E51*Date!$B$17/100</f>
        <v>0</v>
      </c>
      <c r="R51" s="28">
        <f>E51*Date!$B$19/100</f>
        <v>0</v>
      </c>
    </row>
    <row r="52" spans="1:18" ht="12.75" customHeight="1">
      <c r="A52" s="29"/>
      <c r="B52" s="29"/>
      <c r="C52" s="29"/>
      <c r="D52" s="73"/>
      <c r="E52" s="17"/>
      <c r="F52" s="17"/>
      <c r="G52" s="17"/>
      <c r="H52" s="17"/>
      <c r="I52" s="17"/>
      <c r="J52" s="30"/>
      <c r="K52" s="17"/>
      <c r="L52" s="17"/>
      <c r="M52" s="17"/>
      <c r="N52" s="17"/>
      <c r="O52" s="17"/>
      <c r="P52" s="17"/>
      <c r="Q52" s="17"/>
      <c r="R52" s="17"/>
    </row>
    <row r="53" spans="1:18" ht="12.75" customHeight="1">
      <c r="A53" s="31" t="s">
        <v>35</v>
      </c>
      <c r="B53" s="31"/>
      <c r="C53" s="45">
        <f>COUNTIF(E2:E52,"&gt;0")</f>
        <v>0</v>
      </c>
      <c r="D53" s="74" t="s">
        <v>154</v>
      </c>
      <c r="E53" s="66">
        <f>SUBTOTAL(9,E2:E52)</f>
        <v>0</v>
      </c>
      <c r="F53" s="66">
        <f>SUBTOTAL(9,F2:F52)</f>
        <v>0</v>
      </c>
      <c r="G53" s="66">
        <f>SUBTOTAL(9,G2:G52)</f>
        <v>0</v>
      </c>
      <c r="H53" s="66">
        <f>SUBTOTAL(9,H2:H52)</f>
        <v>0</v>
      </c>
      <c r="I53" s="66">
        <f>SUBTOTAL(9,I2:I52)</f>
        <v>0</v>
      </c>
      <c r="J53" s="62">
        <f>SUM(J2:J27)</f>
        <v>6</v>
      </c>
      <c r="K53" s="66">
        <f aca="true" t="shared" si="5" ref="K53:R53">SUBTOTAL(9,K2:K52)</f>
        <v>0</v>
      </c>
      <c r="L53" s="66">
        <f t="shared" si="5"/>
        <v>0</v>
      </c>
      <c r="M53" s="66">
        <f t="shared" si="5"/>
        <v>0</v>
      </c>
      <c r="N53" s="66">
        <f t="shared" si="5"/>
        <v>0</v>
      </c>
      <c r="O53" s="44">
        <f>IF($E$53&gt;(Date!$E$22*Date!$E$24*C53),Date!$E$22*Date!$E$24*C53*Date!$B$16/100,$E$53*Date!$B$16/100)</f>
        <v>0</v>
      </c>
      <c r="P53" s="66">
        <f t="shared" si="5"/>
        <v>0</v>
      </c>
      <c r="Q53" s="66">
        <f t="shared" si="5"/>
        <v>0</v>
      </c>
      <c r="R53" s="66">
        <f t="shared" si="5"/>
        <v>0</v>
      </c>
    </row>
    <row r="54" spans="5:18" ht="12.75" customHeight="1">
      <c r="E54" s="32"/>
      <c r="F54" s="32"/>
      <c r="G54" s="18"/>
      <c r="H54" s="18"/>
      <c r="I54" s="18"/>
      <c r="J54" s="18"/>
      <c r="K54" s="18"/>
      <c r="L54" s="18"/>
      <c r="M54" s="18"/>
      <c r="N54" s="18"/>
      <c r="O54" s="18"/>
      <c r="P54" s="18"/>
      <c r="Q54" s="18"/>
      <c r="R54" s="18"/>
    </row>
    <row r="55" spans="1:18" ht="11.25">
      <c r="A55" s="33" t="s">
        <v>6</v>
      </c>
      <c r="B55" s="34"/>
      <c r="C55" s="34" t="str">
        <f>Date!$A$7</f>
        <v>Iunie</v>
      </c>
      <c r="D55" s="71"/>
      <c r="E55" s="19"/>
      <c r="F55" s="19"/>
      <c r="G55" s="35">
        <f>Date!$D$7</f>
        <v>0</v>
      </c>
      <c r="H55" s="19"/>
      <c r="I55" s="19"/>
      <c r="J55" s="19"/>
      <c r="K55" s="19"/>
      <c r="L55" s="25"/>
      <c r="M55" s="19"/>
      <c r="N55" s="19"/>
      <c r="O55" s="19"/>
      <c r="P55" s="19"/>
      <c r="Q55" s="19"/>
      <c r="R55" s="36"/>
    </row>
    <row r="56" spans="1:18" ht="11.25">
      <c r="A56" s="37"/>
      <c r="B56" s="19"/>
      <c r="C56" s="19"/>
      <c r="D56" s="72"/>
      <c r="E56" s="19"/>
      <c r="F56" s="68" t="s">
        <v>151</v>
      </c>
      <c r="G56" s="20" t="s">
        <v>127</v>
      </c>
      <c r="H56" s="67" t="s">
        <v>149</v>
      </c>
      <c r="I56" s="20" t="s">
        <v>4</v>
      </c>
      <c r="J56" s="20"/>
      <c r="K56" s="20" t="s">
        <v>148</v>
      </c>
      <c r="L56" s="20" t="s">
        <v>4</v>
      </c>
      <c r="M56" s="67" t="s">
        <v>150</v>
      </c>
      <c r="N56" s="20" t="s">
        <v>4</v>
      </c>
      <c r="O56" s="67" t="s">
        <v>7</v>
      </c>
      <c r="P56" s="19"/>
      <c r="Q56" s="67"/>
      <c r="R56" s="19"/>
    </row>
    <row r="57" spans="1:18" ht="13.5" customHeight="1">
      <c r="A57" s="19" t="s">
        <v>8</v>
      </c>
      <c r="B57" s="19"/>
      <c r="C57" s="19"/>
      <c r="D57" s="72"/>
      <c r="E57" s="19"/>
      <c r="F57" s="25">
        <f>$M$53</f>
        <v>0</v>
      </c>
      <c r="G57" s="105" t="s">
        <v>166</v>
      </c>
      <c r="H57" s="106" t="str">
        <f>Total!$H57</f>
        <v>3612800</v>
      </c>
      <c r="I57" s="106"/>
      <c r="J57" s="106"/>
      <c r="K57" s="106" t="str">
        <f>Total!$K57</f>
        <v>999999</v>
      </c>
      <c r="L57" s="19"/>
      <c r="M57" s="19" t="str">
        <f>Total!$M57</f>
        <v>BNR-SMB</v>
      </c>
      <c r="N57" s="34"/>
      <c r="O57" s="19" t="str">
        <f>Total!$O57</f>
        <v>Trez.Sect.</v>
      </c>
      <c r="P57" s="19"/>
      <c r="Q57" s="19"/>
      <c r="R57" s="19"/>
    </row>
    <row r="58" spans="1:18" ht="13.5" customHeight="1">
      <c r="A58" s="19" t="s">
        <v>45</v>
      </c>
      <c r="B58" s="19"/>
      <c r="C58" s="19"/>
      <c r="D58" s="72"/>
      <c r="E58" s="19"/>
      <c r="F58" s="25">
        <f>$Q$53</f>
        <v>0</v>
      </c>
      <c r="G58" s="105" t="s">
        <v>166</v>
      </c>
      <c r="H58" s="106" t="str">
        <f>Total!$H58</f>
        <v>3612800</v>
      </c>
      <c r="I58" s="106"/>
      <c r="J58" s="106"/>
      <c r="K58" s="106" t="str">
        <f>Total!$K58</f>
        <v>28.10.06.01.1590643</v>
      </c>
      <c r="L58" s="19"/>
      <c r="M58" s="19" t="str">
        <f>Total!$M58</f>
        <v>BNR-SMB</v>
      </c>
      <c r="N58" s="34"/>
      <c r="O58" s="19" t="str">
        <f>Total!$O58</f>
        <v>Trez.Sect.</v>
      </c>
      <c r="P58" s="19"/>
      <c r="Q58" s="19"/>
      <c r="R58" s="19"/>
    </row>
    <row r="59" spans="1:18" ht="13.5" customHeight="1">
      <c r="A59" s="19" t="s">
        <v>39</v>
      </c>
      <c r="B59" s="19"/>
      <c r="C59" s="19"/>
      <c r="D59" s="72"/>
      <c r="E59" s="19"/>
      <c r="F59" s="25">
        <f>$F$53</f>
        <v>0</v>
      </c>
      <c r="G59" s="105" t="s">
        <v>166</v>
      </c>
      <c r="H59" s="106" t="str">
        <f>Total!$H59</f>
        <v>3612800</v>
      </c>
      <c r="I59" s="106"/>
      <c r="J59" s="106"/>
      <c r="K59" s="106" t="str">
        <f>Total!$K59</f>
        <v>28.10.06.02.1590643</v>
      </c>
      <c r="L59" s="19"/>
      <c r="M59" s="19" t="str">
        <f>Total!$M59</f>
        <v>BNR-SMB</v>
      </c>
      <c r="N59" s="34"/>
      <c r="O59" s="19" t="str">
        <f>Total!$O59</f>
        <v>Trez.Sect.</v>
      </c>
      <c r="P59" s="19"/>
      <c r="Q59" s="19"/>
      <c r="R59" s="19"/>
    </row>
    <row r="60" spans="1:18" ht="13.5" customHeight="1">
      <c r="A60" s="19" t="s">
        <v>40</v>
      </c>
      <c r="B60" s="19"/>
      <c r="C60" s="19"/>
      <c r="D60" s="72"/>
      <c r="E60" s="19"/>
      <c r="F60" s="25">
        <f>$P$53</f>
        <v>0</v>
      </c>
      <c r="G60" s="105" t="s">
        <v>166</v>
      </c>
      <c r="H60" s="106" t="str">
        <f>Total!$H60</f>
        <v>3612800</v>
      </c>
      <c r="I60" s="106"/>
      <c r="J60" s="106"/>
      <c r="K60" s="106" t="str">
        <f>Total!$K60</f>
        <v>26.12.16.01.1590643</v>
      </c>
      <c r="L60" s="19"/>
      <c r="M60" s="19" t="str">
        <f>Total!$M60</f>
        <v>BNR-SMB</v>
      </c>
      <c r="N60" s="34"/>
      <c r="O60" s="19" t="str">
        <f>Total!$O60</f>
        <v>Trez.Sect.</v>
      </c>
      <c r="P60" s="19"/>
      <c r="Q60" s="19"/>
      <c r="R60" s="19"/>
    </row>
    <row r="61" spans="1:18" ht="13.5" customHeight="1">
      <c r="A61" s="19" t="s">
        <v>41</v>
      </c>
      <c r="B61" s="19"/>
      <c r="C61" s="19"/>
      <c r="D61" s="72"/>
      <c r="E61" s="19"/>
      <c r="F61" s="25">
        <f>$H$53</f>
        <v>0</v>
      </c>
      <c r="G61" s="105" t="s">
        <v>166</v>
      </c>
      <c r="H61" s="106" t="str">
        <f>Total!$H61</f>
        <v>3612800</v>
      </c>
      <c r="I61" s="106"/>
      <c r="J61" s="106"/>
      <c r="K61" s="106" t="str">
        <f>Total!$K61</f>
        <v>26.12.16.02.1590643</v>
      </c>
      <c r="L61" s="19"/>
      <c r="M61" s="19" t="str">
        <f>Total!$M61</f>
        <v>BNR-SMB</v>
      </c>
      <c r="N61" s="34"/>
      <c r="O61" s="19" t="str">
        <f>Total!$O61</f>
        <v>Trez.Sect.</v>
      </c>
      <c r="P61" s="19"/>
      <c r="Q61" s="19"/>
      <c r="R61" s="19"/>
    </row>
    <row r="62" spans="1:18" ht="13.5" customHeight="1">
      <c r="A62" s="19" t="s">
        <v>42</v>
      </c>
      <c r="B62" s="19"/>
      <c r="C62" s="19"/>
      <c r="D62" s="72"/>
      <c r="E62" s="19"/>
      <c r="F62" s="25">
        <f>$R$53</f>
        <v>0</v>
      </c>
      <c r="G62" s="105" t="s">
        <v>166</v>
      </c>
      <c r="H62" s="106" t="str">
        <f>Total!$H62</f>
        <v>3612800</v>
      </c>
      <c r="I62" s="106"/>
      <c r="J62" s="106"/>
      <c r="K62" s="106" t="str">
        <f>Total!$K62</f>
        <v>22.09.04.02.1590643</v>
      </c>
      <c r="L62" s="19"/>
      <c r="M62" s="19" t="str">
        <f>Total!$M62</f>
        <v>BNR-SMB</v>
      </c>
      <c r="N62" s="34"/>
      <c r="O62" s="19" t="str">
        <f>Total!$O62</f>
        <v>Trez.Sect.</v>
      </c>
      <c r="P62" s="19"/>
      <c r="Q62" s="19"/>
      <c r="R62" s="19"/>
    </row>
    <row r="63" spans="1:18" ht="13.5" customHeight="1">
      <c r="A63" s="19" t="s">
        <v>46</v>
      </c>
      <c r="B63" s="19"/>
      <c r="C63" s="19"/>
      <c r="D63" s="72"/>
      <c r="E63" s="19"/>
      <c r="F63" s="25">
        <f>$O$53</f>
        <v>0</v>
      </c>
      <c r="G63" s="105" t="s">
        <v>166</v>
      </c>
      <c r="H63" s="106" t="str">
        <f>Total!$H63</f>
        <v>3612800</v>
      </c>
      <c r="I63" s="106"/>
      <c r="J63" s="106"/>
      <c r="K63" s="106" t="str">
        <f>Total!$K63</f>
        <v>22.09.04.02.1590643</v>
      </c>
      <c r="L63" s="19"/>
      <c r="M63" s="19" t="str">
        <f>Total!$M63</f>
        <v>BNR-SMB</v>
      </c>
      <c r="N63" s="34"/>
      <c r="O63" s="19" t="str">
        <f>Total!$O63</f>
        <v>Trez.Sect.</v>
      </c>
      <c r="P63" s="19"/>
      <c r="Q63" s="19"/>
      <c r="R63" s="19"/>
    </row>
    <row r="64" spans="1:18" ht="13.5" customHeight="1">
      <c r="A64" s="19" t="s">
        <v>43</v>
      </c>
      <c r="B64" s="19"/>
      <c r="C64" s="19"/>
      <c r="D64" s="72"/>
      <c r="E64" s="19"/>
      <c r="F64" s="25">
        <f>$G$53</f>
        <v>0</v>
      </c>
      <c r="G64" s="105" t="s">
        <v>166</v>
      </c>
      <c r="H64" s="106" t="str">
        <f>Total!$H64</f>
        <v>3612800</v>
      </c>
      <c r="I64" s="106"/>
      <c r="J64" s="106"/>
      <c r="K64" s="106" t="str">
        <f>Total!$K64</f>
        <v>22.09.04.03.1590643</v>
      </c>
      <c r="L64" s="19"/>
      <c r="M64" s="19" t="str">
        <f>Total!$M64</f>
        <v>BNR-SMB</v>
      </c>
      <c r="N64" s="34"/>
      <c r="O64" s="19" t="str">
        <f>Total!$O64</f>
        <v>Trez.Sect.</v>
      </c>
      <c r="P64" s="19"/>
      <c r="Q64" s="19"/>
      <c r="R64" s="19"/>
    </row>
    <row r="65" spans="1:18" ht="13.5" customHeight="1">
      <c r="A65" s="19" t="s">
        <v>53</v>
      </c>
      <c r="B65" s="19"/>
      <c r="C65" s="19"/>
      <c r="D65" s="72"/>
      <c r="E65" s="19"/>
      <c r="F65" s="25">
        <f>$E$53*Date!$B$20/100</f>
        <v>0</v>
      </c>
      <c r="G65" s="105" t="s">
        <v>166</v>
      </c>
      <c r="H65" s="106" t="str">
        <f>Total!$H65</f>
        <v>RO</v>
      </c>
      <c r="I65" s="106"/>
      <c r="J65" s="106"/>
      <c r="K65" s="107">
        <f>Total!$K65</f>
        <v>0</v>
      </c>
      <c r="L65" s="19"/>
      <c r="M65" s="19" t="str">
        <f>Total!$M65</f>
        <v>BNR-SMB</v>
      </c>
      <c r="N65" s="34"/>
      <c r="O65" s="19" t="str">
        <f>Total!$O65</f>
        <v>Trez.Sect.4/ITMB</v>
      </c>
      <c r="P65" s="19"/>
      <c r="Q65" s="19"/>
      <c r="R65" s="19"/>
    </row>
    <row r="66" spans="1:7" ht="13.5" customHeight="1">
      <c r="A66" s="37"/>
      <c r="B66" s="34" t="s">
        <v>129</v>
      </c>
      <c r="C66" s="19"/>
      <c r="D66" s="72"/>
      <c r="E66" s="34"/>
      <c r="F66" s="38">
        <f>SUM(F57:F65)</f>
        <v>0</v>
      </c>
      <c r="G66" s="39"/>
    </row>
    <row r="67" spans="1:16" ht="13.5" customHeight="1">
      <c r="A67" s="21" t="s">
        <v>44</v>
      </c>
      <c r="F67" s="46">
        <f>N53</f>
        <v>0</v>
      </c>
      <c r="G67" s="40"/>
      <c r="P67" s="41"/>
    </row>
    <row r="68" spans="1:7" ht="13.5" customHeight="1">
      <c r="A68" s="37"/>
      <c r="B68" s="34" t="s">
        <v>130</v>
      </c>
      <c r="C68" s="19"/>
      <c r="D68" s="72"/>
      <c r="E68" s="34"/>
      <c r="F68" s="38">
        <f>F66+F67</f>
        <v>0</v>
      </c>
      <c r="G68" s="39"/>
    </row>
    <row r="69" spans="1:10" ht="11.25">
      <c r="A69" s="41"/>
      <c r="B69" s="41"/>
      <c r="C69" s="41"/>
      <c r="D69" s="42"/>
      <c r="E69" s="42"/>
      <c r="F69" s="43"/>
      <c r="G69" s="39"/>
      <c r="I69" s="22"/>
      <c r="J69" s="22"/>
    </row>
  </sheetData>
  <autoFilter ref="A1:R27"/>
  <printOptions horizontalCentered="1"/>
  <pageMargins left="0" right="0" top="0.3937007874015748" bottom="0" header="0" footer="0"/>
  <pageSetup fitToHeight="1" fitToWidth="1" horizontalDpi="600" verticalDpi="600" orientation="landscape" paperSize="9" scale="74" r:id="rId1"/>
  <headerFooter alignWithMargins="0">
    <oddHeader>&amp;L&amp;"Arial,Bold"S.C. ____________________&amp;C&amp;"Arial,Bold"Calcul impozit salarii&amp;R&amp;"Arial,Bold"Iunie 2005</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c:creator>
  <cp:keywords/>
  <dc:description/>
  <cp:lastModifiedBy>A.D.</cp:lastModifiedBy>
  <cp:lastPrinted>2005-02-08T11:04:40Z</cp:lastPrinted>
  <dcterms:created xsi:type="dcterms:W3CDTF">2002-01-08T12:43:29Z</dcterms:created>
  <dcterms:modified xsi:type="dcterms:W3CDTF">2004-09-16T20:03:32Z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